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9_6.bin" ContentType="application/vnd.openxmlformats-officedocument.oleObject"/>
  <Override PartName="/xl/embeddings/oleObject_9_7.bin" ContentType="application/vnd.openxmlformats-officedocument.oleObject"/>
  <Override PartName="/xl/embeddings/oleObject_9_8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0_3.bin" ContentType="application/vnd.openxmlformats-officedocument.oleObject"/>
  <Override PartName="/xl/embeddings/oleObject_10_4.bin" ContentType="application/vnd.openxmlformats-officedocument.oleObject"/>
  <Override PartName="/xl/embeddings/oleObject_10_5.bin" ContentType="application/vnd.openxmlformats-officedocument.oleObject"/>
  <Override PartName="/xl/embeddings/oleObject_10_6.bin" ContentType="application/vnd.openxmlformats-officedocument.oleObject"/>
  <Override PartName="/xl/embeddings/oleObject_10_7.bin" ContentType="application/vnd.openxmlformats-officedocument.oleObject"/>
  <Override PartName="/xl/embeddings/oleObject_1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8475" firstSheet="8" activeTab="12"/>
  </bookViews>
  <sheets>
    <sheet name="Main Menu" sheetId="1" r:id="rId1"/>
    <sheet name="Averages" sheetId="2" r:id="rId2"/>
    <sheet name="Averages Ans" sheetId="3" r:id="rId3"/>
    <sheet name="Frequency Table Avg" sheetId="4" r:id="rId4"/>
    <sheet name="FTA Ans" sheetId="5" r:id="rId5"/>
    <sheet name="Grouped Data Questions" sheetId="6" r:id="rId6"/>
    <sheet name="GD Ans" sheetId="7" r:id="rId7"/>
    <sheet name="Scatter Diag Q" sheetId="8" r:id="rId8"/>
    <sheet name="Scatter Diag Ans" sheetId="9" r:id="rId9"/>
    <sheet name="Cum. Freq. Q" sheetId="10" r:id="rId10"/>
    <sheet name="Cum. Freq. Ans" sheetId="11" r:id="rId11"/>
    <sheet name="Moving Avg Question" sheetId="12" r:id="rId12"/>
    <sheet name="Moving Avg Answer" sheetId="13" r:id="rId13"/>
    <sheet name="Random Numbers" sheetId="14" r:id="rId14"/>
  </sheets>
  <definedNames>
    <definedName name="_xlnm.Print_Area" localSheetId="1">'Averages'!$A$1:$U$10</definedName>
    <definedName name="_xlnm.Print_Area" localSheetId="2">'Averages Ans'!$A$1:$S$22</definedName>
    <definedName name="_xlnm.Print_Area" localSheetId="10">'Cum. Freq. Ans'!$A$1:$Q$17</definedName>
    <definedName name="_xlnm.Print_Area" localSheetId="9">'Cum. Freq. Q'!$A$1:$Q$17</definedName>
    <definedName name="_xlnm.Print_Area" localSheetId="3">'Frequency Table Avg'!$A$1:$G$15</definedName>
    <definedName name="_xlnm.Print_Area" localSheetId="4">'FTA Ans'!$A$1:$M$12</definedName>
    <definedName name="_xlnm.Print_Area" localSheetId="6">'GD Ans'!$A$1:$Q$14</definedName>
    <definedName name="_xlnm.Print_Area" localSheetId="5">'Grouped Data Questions'!$A$1:$K$14</definedName>
    <definedName name="_xlnm.Print_Area" localSheetId="12">'Moving Avg Answer'!$A$1:$AM$24</definedName>
    <definedName name="_xlnm.Print_Area" localSheetId="11">'Moving Avg Question'!$A$1:$AD$23</definedName>
    <definedName name="_xlnm.Print_Area" localSheetId="8">'Scatter Diag Ans'!$A$1:$N$35</definedName>
    <definedName name="_xlnm.Print_Area" localSheetId="7">'Scatter Diag Q'!$A$1:$M$35</definedName>
  </definedNames>
  <calcPr calcMode="manual" fullCalcOnLoad="1"/>
</workbook>
</file>

<file path=xl/sharedStrings.xml><?xml version="1.0" encoding="utf-8"?>
<sst xmlns="http://schemas.openxmlformats.org/spreadsheetml/2006/main" count="300" uniqueCount="167">
  <si>
    <t>Between 1 &amp; 8</t>
  </si>
  <si>
    <t>Between 1 &amp; 4</t>
  </si>
  <si>
    <t>Pie Chart Simple</t>
  </si>
  <si>
    <t>Method of Travel</t>
  </si>
  <si>
    <t>Bus</t>
  </si>
  <si>
    <t>Cycle</t>
  </si>
  <si>
    <t>Walk</t>
  </si>
  <si>
    <t>Car</t>
  </si>
  <si>
    <t>Favourite Food</t>
  </si>
  <si>
    <t>Burger &amp; Chips</t>
  </si>
  <si>
    <t>Salad</t>
  </si>
  <si>
    <t>Pasta</t>
  </si>
  <si>
    <t>Casserole</t>
  </si>
  <si>
    <t>Favourite Colour</t>
  </si>
  <si>
    <t>Blue</t>
  </si>
  <si>
    <t>Green</t>
  </si>
  <si>
    <t>Red</t>
  </si>
  <si>
    <t>Yellow</t>
  </si>
  <si>
    <t>Favourite type of TV programme</t>
  </si>
  <si>
    <t>Soap</t>
  </si>
  <si>
    <t>Documentary</t>
  </si>
  <si>
    <t>Drama</t>
  </si>
  <si>
    <t>Comedy</t>
  </si>
  <si>
    <t>Frequency</t>
  </si>
  <si>
    <t>Starter Menu</t>
  </si>
  <si>
    <t>Averages from Frequency Tables</t>
  </si>
  <si>
    <t>Averages from Grouped Data Tables</t>
  </si>
  <si>
    <t>mid-point</t>
  </si>
  <si>
    <t>Percentage</t>
  </si>
  <si>
    <t>x</t>
  </si>
  <si>
    <t>fx</t>
  </si>
  <si>
    <t>x=</t>
  </si>
  <si>
    <r>
      <t xml:space="preserve">Total </t>
    </r>
    <r>
      <rPr>
        <i/>
        <u val="single"/>
        <sz val="12"/>
        <rFont val="Times New Roman"/>
        <family val="1"/>
      </rPr>
      <t>xf</t>
    </r>
  </si>
  <si>
    <r>
      <t xml:space="preserve">Total </t>
    </r>
    <r>
      <rPr>
        <i/>
        <sz val="12"/>
        <rFont val="Times New Roman"/>
        <family val="1"/>
      </rPr>
      <t>f</t>
    </r>
  </si>
  <si>
    <r>
      <t xml:space="preserve">Total </t>
    </r>
    <r>
      <rPr>
        <i/>
        <sz val="12"/>
        <rFont val="Times New Roman"/>
        <family val="1"/>
      </rPr>
      <t>xf</t>
    </r>
  </si>
  <si>
    <t>&lt;</t>
  </si>
  <si>
    <t>Find the modal group</t>
  </si>
  <si>
    <t>Find the median group</t>
  </si>
  <si>
    <t>Estimate the mean</t>
  </si>
  <si>
    <t>Find the range</t>
  </si>
  <si>
    <t>Modal Group</t>
  </si>
  <si>
    <t>Median Group</t>
  </si>
  <si>
    <t>Range</t>
  </si>
  <si>
    <t>Median Position</t>
  </si>
  <si>
    <t>÷</t>
  </si>
  <si>
    <t>=</t>
  </si>
  <si>
    <r>
      <t>Shoe Size (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>)</t>
    </r>
  </si>
  <si>
    <r>
      <t>Frequency (</t>
    </r>
    <r>
      <rPr>
        <i/>
        <sz val="14"/>
        <rFont val="Times New Roman"/>
        <family val="1"/>
      </rPr>
      <t>f</t>
    </r>
    <r>
      <rPr>
        <sz val="14"/>
        <rFont val="Times New Roman"/>
        <family val="1"/>
      </rPr>
      <t>)</t>
    </r>
  </si>
  <si>
    <r>
      <t xml:space="preserve">x </t>
    </r>
    <r>
      <rPr>
        <sz val="14"/>
        <rFont val="Arial"/>
        <family val="2"/>
      </rPr>
      <t xml:space="preserve">x </t>
    </r>
    <r>
      <rPr>
        <i/>
        <sz val="14"/>
        <rFont val="Times New Roman"/>
        <family val="1"/>
      </rPr>
      <t>f</t>
    </r>
  </si>
  <si>
    <r>
      <t xml:space="preserve">Total </t>
    </r>
    <r>
      <rPr>
        <b/>
        <i/>
        <sz val="12"/>
        <rFont val="Times New Roman"/>
        <family val="1"/>
      </rPr>
      <t>xf</t>
    </r>
  </si>
  <si>
    <t>Find the mode</t>
  </si>
  <si>
    <t>Find the median</t>
  </si>
  <si>
    <t>Calculate the mean</t>
  </si>
  <si>
    <t>Mode</t>
  </si>
  <si>
    <t xml:space="preserve">Median </t>
  </si>
  <si>
    <r>
      <t xml:space="preserve">Total </t>
    </r>
    <r>
      <rPr>
        <b/>
        <i/>
        <sz val="12"/>
        <rFont val="Times New Roman"/>
        <family val="1"/>
      </rPr>
      <t>f</t>
    </r>
  </si>
  <si>
    <t>Easy</t>
  </si>
  <si>
    <t>Harder</t>
  </si>
  <si>
    <t>Between 20 and 90</t>
  </si>
  <si>
    <t>Favourite Car</t>
  </si>
  <si>
    <t>Favourite singer</t>
  </si>
  <si>
    <t>Lady Ga Ga</t>
  </si>
  <si>
    <t>Lily Allen</t>
  </si>
  <si>
    <t>Jo McElderry</t>
  </si>
  <si>
    <t>Susan Boyle</t>
  </si>
  <si>
    <t>Rihanna</t>
  </si>
  <si>
    <t>Ford</t>
  </si>
  <si>
    <t>Porsche</t>
  </si>
  <si>
    <t>Fiat</t>
  </si>
  <si>
    <t>BMW</t>
  </si>
  <si>
    <t>Vauxhall</t>
  </si>
  <si>
    <t>Favourite Snack</t>
  </si>
  <si>
    <t>Crisps</t>
  </si>
  <si>
    <t>Chocolate</t>
  </si>
  <si>
    <t>Fruit</t>
  </si>
  <si>
    <t>Biscuit</t>
  </si>
  <si>
    <t>Cake</t>
  </si>
  <si>
    <t>Favourite Sport</t>
  </si>
  <si>
    <t>Football</t>
  </si>
  <si>
    <t>Rugby</t>
  </si>
  <si>
    <t>Netball</t>
  </si>
  <si>
    <t>Hockey</t>
  </si>
  <si>
    <t>Rounders</t>
  </si>
  <si>
    <t>Dog</t>
  </si>
  <si>
    <t>Cat</t>
  </si>
  <si>
    <t>Hamster</t>
  </si>
  <si>
    <t>Fish</t>
  </si>
  <si>
    <t>Rabbit</t>
  </si>
  <si>
    <t>Scatter Diagrams</t>
  </si>
  <si>
    <t xml:space="preserve">Sccatter Diagram </t>
  </si>
  <si>
    <t>Data Set 1</t>
  </si>
  <si>
    <t>Data Set 2</t>
  </si>
  <si>
    <t>Maths Test %</t>
  </si>
  <si>
    <t>Science Test %</t>
  </si>
  <si>
    <t>Plant height</t>
  </si>
  <si>
    <t>Number of leaves</t>
  </si>
  <si>
    <t>Year 10 Test Results</t>
  </si>
  <si>
    <t>Number of minutes exercise in a day and the number of seconds  recovery time from 5 minutes exercise</t>
  </si>
  <si>
    <t>Minutes exercise</t>
  </si>
  <si>
    <t>Seconds recovery time</t>
  </si>
  <si>
    <t>Score in a Maths test</t>
  </si>
  <si>
    <t>Number of days absence</t>
  </si>
  <si>
    <t>Maths test result against the number of days absence in a school year</t>
  </si>
  <si>
    <t>Drawing Scatter Diagrams</t>
  </si>
  <si>
    <t>The Heights of 10 tomato plants and the number of leaves they have</t>
  </si>
  <si>
    <t>Draw a scatter diagram to represent this data</t>
  </si>
  <si>
    <t>Draw the line of best fit</t>
  </si>
  <si>
    <t xml:space="preserve">Estimate the </t>
  </si>
  <si>
    <t xml:space="preserve">if the </t>
  </si>
  <si>
    <t>is</t>
  </si>
  <si>
    <t>Averages Questions</t>
  </si>
  <si>
    <t>Calculating Averages</t>
  </si>
  <si>
    <t>Find the mean, mode, median and range for the following data set</t>
  </si>
  <si>
    <t>,</t>
  </si>
  <si>
    <t>Median</t>
  </si>
  <si>
    <t>Mean</t>
  </si>
  <si>
    <t xml:space="preserve">Total = </t>
  </si>
  <si>
    <t>9 pieces of data</t>
  </si>
  <si>
    <t>x =</t>
  </si>
  <si>
    <t>Find the missing value when the mean is</t>
  </si>
  <si>
    <t xml:space="preserve">x = </t>
  </si>
  <si>
    <t xml:space="preserve">Total of 9 pieces of data = </t>
  </si>
  <si>
    <t>×</t>
  </si>
  <si>
    <t xml:space="preserve">Total of the 8 pieces of data that are known = </t>
  </si>
  <si>
    <t>Missing data =</t>
  </si>
  <si>
    <t>-</t>
  </si>
  <si>
    <t>Cumulative Frequency Diagram</t>
  </si>
  <si>
    <t>Draw a Cumulative Frequency diagram to represent this data</t>
  </si>
  <si>
    <t>The results of a maths test are recorded below</t>
  </si>
  <si>
    <t>Use the diagram to estimate how many scored above</t>
  </si>
  <si>
    <t>Use the diagram to estimate how many scored below</t>
  </si>
  <si>
    <t>Estimate the median</t>
  </si>
  <si>
    <t>Estimate the Lower Quartile</t>
  </si>
  <si>
    <t>Estimate the Upper Quartile</t>
  </si>
  <si>
    <t>Find the Interquartile range</t>
  </si>
  <si>
    <t>Cumulative Frequency</t>
  </si>
  <si>
    <t>Percentage marks</t>
  </si>
  <si>
    <r>
      <t xml:space="preserve">Estimate the median -  </t>
    </r>
    <r>
      <rPr>
        <i/>
        <sz val="10"/>
        <rFont val="Times New Roman"/>
        <family val="1"/>
      </rPr>
      <t>draw a line from c.f. axis</t>
    </r>
  </si>
  <si>
    <r>
      <t xml:space="preserve">Estimate the Upper Quartile - </t>
    </r>
    <r>
      <rPr>
        <i/>
        <sz val="10"/>
        <rFont val="Times New Roman"/>
        <family val="1"/>
      </rPr>
      <t>draw a line from c.f. axis</t>
    </r>
  </si>
  <si>
    <r>
      <t xml:space="preserve">Estimate the Lower Quartile - </t>
    </r>
    <r>
      <rPr>
        <i/>
        <sz val="10"/>
        <rFont val="Times New Roman"/>
        <family val="1"/>
      </rPr>
      <t>draw a line from c.f. axis</t>
    </r>
  </si>
  <si>
    <t>Find the Interquartile range      UQ - LQ</t>
  </si>
  <si>
    <t>Moving Averages</t>
  </si>
  <si>
    <t>Year</t>
  </si>
  <si>
    <t>Qtr</t>
  </si>
  <si>
    <t>Moving Avg</t>
  </si>
  <si>
    <t>Sales (£1000's)</t>
  </si>
  <si>
    <t>Use the moving average plot to predict the sales for the first quarter of 2010</t>
  </si>
  <si>
    <t>Plot the time series graph and the 4-point moving average</t>
  </si>
  <si>
    <t>The next moving average is approximately</t>
  </si>
  <si>
    <t>Therefore sales for Qtr 1 in 2010</t>
  </si>
  <si>
    <t>+</t>
  </si>
  <si>
    <t>Qtr 1</t>
  </si>
  <si>
    <t>(</t>
  </si>
  <si>
    <t>)</t>
  </si>
  <si>
    <t>Instructions</t>
  </si>
  <si>
    <t>As soon as the spreadsheet is opened press</t>
  </si>
  <si>
    <t xml:space="preserve">    'Set Calculation Mode'</t>
  </si>
  <si>
    <t>Press the 'Question' button to go to questions</t>
  </si>
  <si>
    <t xml:space="preserve">    for that topic</t>
  </si>
  <si>
    <t>Press the 'Answer' button for a full worked</t>
  </si>
  <si>
    <t xml:space="preserve">    solution</t>
  </si>
  <si>
    <t>N.B. Each time you open the spreadsheet the questions will have different values. If you want a record of the worked solutions for a particular question you must print a hard copy</t>
  </si>
  <si>
    <t xml:space="preserve">Press the 'Print' button for a hard copy of both </t>
  </si>
  <si>
    <t xml:space="preserve">     question and answer</t>
  </si>
  <si>
    <t>otherwise you might find problems with other spreadsheets</t>
  </si>
  <si>
    <r>
      <rPr>
        <b/>
        <i/>
        <sz val="14"/>
        <color indexed="10"/>
        <rFont val="Comic Sans MS"/>
        <family val="4"/>
      </rPr>
      <t>Always</t>
    </r>
    <r>
      <rPr>
        <sz val="14"/>
        <color indexed="8"/>
        <rFont val="Comic Sans MS"/>
        <family val="4"/>
      </rPr>
      <t xml:space="preserve"> press the 'Reset' button before closing</t>
    </r>
  </si>
  <si>
    <t>Describe the correlation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</si>
</sst>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2"/>
      <name val="Comic Sans MS"/>
      <family val="4"/>
    </font>
    <font>
      <sz val="6"/>
      <name val="Arial"/>
      <family val="2"/>
    </font>
    <font>
      <sz val="8"/>
      <name val="Times New Roman"/>
      <family val="1"/>
    </font>
    <font>
      <sz val="14"/>
      <color indexed="8"/>
      <name val="Comic Sans MS"/>
      <family val="4"/>
    </font>
    <font>
      <b/>
      <i/>
      <sz val="14"/>
      <color indexed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omic Sans MS"/>
      <family val="4"/>
    </font>
    <font>
      <sz val="11"/>
      <name val="Calibri"/>
      <family val="2"/>
    </font>
    <font>
      <i/>
      <sz val="10"/>
      <color indexed="9"/>
      <name val="Times New Roman"/>
      <family val="1"/>
    </font>
    <font>
      <sz val="11"/>
      <color indexed="8"/>
      <name val="Comic Sans MS"/>
      <family val="4"/>
    </font>
    <font>
      <sz val="10"/>
      <color indexed="9"/>
      <name val="Comic Sans MS"/>
      <family val="4"/>
    </font>
    <font>
      <sz val="11"/>
      <color indexed="9"/>
      <name val="Comic Sans MS"/>
      <family val="4"/>
    </font>
    <font>
      <sz val="12"/>
      <color indexed="9"/>
      <name val="Comic Sans MS"/>
      <family val="4"/>
    </font>
    <font>
      <i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Comic Sans MS"/>
      <family val="4"/>
    </font>
    <font>
      <sz val="18"/>
      <color indexed="8"/>
      <name val="Comic Sans MS"/>
      <family val="4"/>
    </font>
    <font>
      <i/>
      <sz val="16"/>
      <color indexed="8"/>
      <name val="Times New Roman"/>
      <family val="1"/>
    </font>
    <font>
      <sz val="13"/>
      <color indexed="8"/>
      <name val="Arial"/>
      <family val="2"/>
    </font>
    <font>
      <sz val="14"/>
      <color indexed="8"/>
      <name val="Calibri"/>
      <family val="2"/>
    </font>
    <font>
      <b/>
      <sz val="9"/>
      <color indexed="12"/>
      <name val="Calibri"/>
      <family val="0"/>
    </font>
    <font>
      <b/>
      <sz val="14"/>
      <color indexed="9"/>
      <name val="Comic Sans MS"/>
      <family val="0"/>
    </font>
    <font>
      <b/>
      <sz val="16"/>
      <color indexed="12"/>
      <name val="Calibri"/>
      <family val="0"/>
    </font>
    <font>
      <b/>
      <sz val="14"/>
      <color indexed="12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8"/>
      <color indexed="12"/>
      <name val="Calibri"/>
      <family val="0"/>
    </font>
    <font>
      <b/>
      <sz val="12"/>
      <color indexed="1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omic Sans MS"/>
      <family val="4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omic Sans MS"/>
      <family val="4"/>
    </font>
    <font>
      <i/>
      <sz val="10"/>
      <color theme="0"/>
      <name val="Times New Roman"/>
      <family val="1"/>
    </font>
    <font>
      <sz val="11"/>
      <color theme="1"/>
      <name val="Comic Sans MS"/>
      <family val="4"/>
    </font>
    <font>
      <sz val="10"/>
      <color theme="0"/>
      <name val="Comic Sans MS"/>
      <family val="4"/>
    </font>
    <font>
      <sz val="11"/>
      <color theme="0"/>
      <name val="Comic Sans MS"/>
      <family val="4"/>
    </font>
    <font>
      <sz val="12"/>
      <color theme="0"/>
      <name val="Comic Sans MS"/>
      <family val="4"/>
    </font>
    <font>
      <i/>
      <sz val="14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Arial Narrow"/>
      <family val="2"/>
    </font>
    <font>
      <b/>
      <sz val="14"/>
      <color theme="1"/>
      <name val="Comic Sans MS"/>
      <family val="4"/>
    </font>
    <font>
      <sz val="13"/>
      <color theme="1"/>
      <name val="Arial"/>
      <family val="2"/>
    </font>
    <font>
      <sz val="14"/>
      <color theme="1"/>
      <name val="Calibri"/>
      <family val="2"/>
    </font>
    <font>
      <sz val="18"/>
      <color theme="1"/>
      <name val="Comic Sans MS"/>
      <family val="4"/>
    </font>
    <font>
      <i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90" fillId="0" borderId="0" xfId="0" applyFont="1" applyAlignment="1">
      <alignment/>
    </xf>
    <xf numFmtId="0" fontId="0" fillId="33" borderId="0" xfId="0" applyFill="1" applyAlignment="1">
      <alignment/>
    </xf>
    <xf numFmtId="0" fontId="90" fillId="33" borderId="0" xfId="0" applyFont="1" applyFill="1" applyAlignment="1">
      <alignment/>
    </xf>
    <xf numFmtId="0" fontId="90" fillId="33" borderId="0" xfId="0" applyFont="1" applyFill="1" applyAlignment="1">
      <alignment horizontal="center"/>
    </xf>
    <xf numFmtId="0" fontId="2" fillId="0" borderId="0" xfId="55">
      <alignment/>
      <protection/>
    </xf>
    <xf numFmtId="0" fontId="2" fillId="34" borderId="0" xfId="55" applyFill="1" applyBorder="1">
      <alignment/>
      <protection/>
    </xf>
    <xf numFmtId="0" fontId="2" fillId="34" borderId="0" xfId="55" applyFill="1">
      <alignment/>
      <protection/>
    </xf>
    <xf numFmtId="0" fontId="6" fillId="34" borderId="0" xfId="55" applyFont="1" applyFill="1" applyBorder="1">
      <alignment/>
      <protection/>
    </xf>
    <xf numFmtId="0" fontId="5" fillId="34" borderId="0" xfId="55" applyFont="1" applyFill="1" applyBorder="1">
      <alignment/>
      <protection/>
    </xf>
    <xf numFmtId="0" fontId="5" fillId="34" borderId="0" xfId="55" applyFont="1" applyFill="1" applyBorder="1" applyAlignment="1">
      <alignment horizontal="left"/>
      <protection/>
    </xf>
    <xf numFmtId="0" fontId="2" fillId="33" borderId="10" xfId="55" applyFill="1" applyBorder="1">
      <alignment/>
      <protection/>
    </xf>
    <xf numFmtId="0" fontId="2" fillId="33" borderId="0" xfId="55" applyFill="1" applyBorder="1">
      <alignment/>
      <protection/>
    </xf>
    <xf numFmtId="0" fontId="2" fillId="33" borderId="11" xfId="55" applyFill="1" applyBorder="1">
      <alignment/>
      <protection/>
    </xf>
    <xf numFmtId="0" fontId="2" fillId="33" borderId="0" xfId="55" applyFill="1">
      <alignment/>
      <protection/>
    </xf>
    <xf numFmtId="0" fontId="6" fillId="33" borderId="10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5" fillId="33" borderId="0" xfId="55" applyFont="1" applyFill="1" applyBorder="1" applyAlignment="1">
      <alignment/>
      <protection/>
    </xf>
    <xf numFmtId="0" fontId="5" fillId="33" borderId="0" xfId="55" applyFont="1" applyFill="1" applyBorder="1">
      <alignment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left"/>
      <protection/>
    </xf>
    <xf numFmtId="0" fontId="3" fillId="33" borderId="12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7" fillId="33" borderId="14" xfId="55" applyFont="1" applyFill="1" applyBorder="1" applyAlignment="1">
      <alignment horizontal="center"/>
      <protection/>
    </xf>
    <xf numFmtId="0" fontId="7" fillId="33" borderId="13" xfId="55" applyFont="1" applyFill="1" applyBorder="1" applyAlignment="1">
      <alignment horizontal="center"/>
      <protection/>
    </xf>
    <xf numFmtId="0" fontId="3" fillId="33" borderId="0" xfId="55" applyFont="1" applyFill="1" applyBorder="1">
      <alignment/>
      <protection/>
    </xf>
    <xf numFmtId="0" fontId="3" fillId="33" borderId="15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 horizontal="center"/>
      <protection/>
    </xf>
    <xf numFmtId="164" fontId="3" fillId="33" borderId="13" xfId="55" applyNumberFormat="1" applyFont="1" applyFill="1" applyBorder="1" applyAlignment="1">
      <alignment horizontal="center"/>
      <protection/>
    </xf>
    <xf numFmtId="0" fontId="8" fillId="33" borderId="0" xfId="55" applyFont="1" applyFill="1" applyBorder="1" applyAlignment="1">
      <alignment horizontal="center"/>
      <protection/>
    </xf>
    <xf numFmtId="0" fontId="9" fillId="33" borderId="0" xfId="55" applyFont="1" applyFill="1" applyBorder="1" applyAlignment="1">
      <alignment horizontal="left"/>
      <protection/>
    </xf>
    <xf numFmtId="0" fontId="11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12" fillId="33" borderId="0" xfId="55" applyFont="1" applyFill="1" applyBorder="1" applyAlignment="1">
      <alignment horizontal="center"/>
      <protection/>
    </xf>
    <xf numFmtId="0" fontId="13" fillId="33" borderId="0" xfId="55" applyFont="1" applyFill="1" applyBorder="1" applyAlignment="1">
      <alignment horizontal="center"/>
      <protection/>
    </xf>
    <xf numFmtId="0" fontId="7" fillId="33" borderId="0" xfId="55" applyFont="1" applyFill="1" applyBorder="1" applyAlignment="1">
      <alignment horizontal="center"/>
      <protection/>
    </xf>
    <xf numFmtId="164" fontId="12" fillId="33" borderId="0" xfId="55" applyNumberFormat="1" applyFont="1" applyFill="1" applyBorder="1" applyAlignment="1">
      <alignment horizontal="center"/>
      <protection/>
    </xf>
    <xf numFmtId="0" fontId="3" fillId="33" borderId="0" xfId="55" applyFont="1" applyFill="1">
      <alignment/>
      <protection/>
    </xf>
    <xf numFmtId="0" fontId="5" fillId="33" borderId="0" xfId="55" applyFont="1" applyFill="1" applyAlignment="1">
      <alignment horizontal="centerContinuous"/>
      <protection/>
    </xf>
    <xf numFmtId="0" fontId="13" fillId="33" borderId="0" xfId="55" applyFont="1" applyFill="1" applyAlignment="1">
      <alignment horizontal="center"/>
      <protection/>
    </xf>
    <xf numFmtId="0" fontId="2" fillId="33" borderId="10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7" fillId="33" borderId="16" xfId="55" applyFont="1" applyFill="1" applyBorder="1" applyAlignment="1">
      <alignment horizontal="center"/>
      <protection/>
    </xf>
    <xf numFmtId="0" fontId="91" fillId="33" borderId="10" xfId="55" applyFont="1" applyFill="1" applyBorder="1">
      <alignment/>
      <protection/>
    </xf>
    <xf numFmtId="0" fontId="91" fillId="33" borderId="0" xfId="55" applyFont="1" applyFill="1" applyBorder="1">
      <alignment/>
      <protection/>
    </xf>
    <xf numFmtId="0" fontId="92" fillId="33" borderId="0" xfId="55" applyFont="1" applyFill="1" applyBorder="1">
      <alignment/>
      <protection/>
    </xf>
    <xf numFmtId="0" fontId="92" fillId="33" borderId="0" xfId="55" applyFont="1" applyFill="1" applyBorder="1" applyAlignment="1">
      <alignment horizontal="center"/>
      <protection/>
    </xf>
    <xf numFmtId="0" fontId="92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right"/>
      <protection/>
    </xf>
    <xf numFmtId="0" fontId="7" fillId="33" borderId="0" xfId="55" applyFont="1" applyFill="1" applyBorder="1">
      <alignment/>
      <protection/>
    </xf>
    <xf numFmtId="1" fontId="3" fillId="33" borderId="0" xfId="55" applyNumberFormat="1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/>
      <protection/>
    </xf>
    <xf numFmtId="0" fontId="93" fillId="33" borderId="0" xfId="55" applyFont="1" applyFill="1" applyBorder="1">
      <alignment/>
      <protection/>
    </xf>
    <xf numFmtId="0" fontId="0" fillId="33" borderId="13" xfId="0" applyFont="1" applyFill="1" applyBorder="1" applyAlignment="1">
      <alignment horizontal="center"/>
    </xf>
    <xf numFmtId="0" fontId="19" fillId="34" borderId="13" xfId="55" applyFont="1" applyFill="1" applyBorder="1" applyAlignment="1">
      <alignment horizontal="center" wrapText="1"/>
      <protection/>
    </xf>
    <xf numFmtId="0" fontId="18" fillId="34" borderId="0" xfId="55" applyFont="1" applyFill="1" applyBorder="1" applyAlignment="1" quotePrefix="1">
      <alignment horizontal="center"/>
      <protection/>
    </xf>
    <xf numFmtId="0" fontId="18" fillId="34" borderId="13" xfId="55" applyFont="1" applyFill="1" applyBorder="1" applyAlignment="1">
      <alignment horizontal="center"/>
      <protection/>
    </xf>
    <xf numFmtId="0" fontId="18" fillId="34" borderId="0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center"/>
      <protection/>
    </xf>
    <xf numFmtId="0" fontId="0" fillId="33" borderId="17" xfId="0" applyFont="1" applyFill="1" applyBorder="1" applyAlignment="1">
      <alignment horizontal="center"/>
    </xf>
    <xf numFmtId="0" fontId="19" fillId="34" borderId="0" xfId="55" applyFont="1" applyFill="1" applyBorder="1" applyAlignment="1">
      <alignment horizontal="center" wrapText="1"/>
      <protection/>
    </xf>
    <xf numFmtId="0" fontId="20" fillId="34" borderId="0" xfId="55" applyFont="1" applyFill="1" applyBorder="1" applyAlignment="1">
      <alignment horizontal="center" vertical="center"/>
      <protection/>
    </xf>
    <xf numFmtId="0" fontId="18" fillId="33" borderId="0" xfId="55" applyFont="1" applyFill="1" applyBorder="1" applyAlignment="1">
      <alignment horizontal="center"/>
      <protection/>
    </xf>
    <xf numFmtId="0" fontId="18" fillId="34" borderId="0" xfId="55" applyFont="1" applyFill="1" applyBorder="1" applyAlignment="1">
      <alignment horizontal="left" wrapText="1"/>
      <protection/>
    </xf>
    <xf numFmtId="0" fontId="18" fillId="34" borderId="15" xfId="55" applyFont="1" applyFill="1" applyBorder="1" applyAlignment="1">
      <alignment horizontal="center"/>
      <protection/>
    </xf>
    <xf numFmtId="0" fontId="18" fillId="33" borderId="17" xfId="55" applyFont="1" applyFill="1" applyBorder="1" applyAlignment="1">
      <alignment horizontal="left" vertical="top"/>
      <protection/>
    </xf>
    <xf numFmtId="0" fontId="12" fillId="33" borderId="0" xfId="55" applyFont="1" applyFill="1" applyBorder="1" applyAlignment="1">
      <alignment horizontal="center" wrapText="1"/>
      <protection/>
    </xf>
    <xf numFmtId="164" fontId="24" fillId="33" borderId="0" xfId="55" applyNumberFormat="1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right"/>
      <protection/>
    </xf>
    <xf numFmtId="0" fontId="92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 wrapText="1"/>
      <protection/>
    </xf>
    <xf numFmtId="0" fontId="12" fillId="33" borderId="0" xfId="55" applyFont="1" applyFill="1" applyBorder="1" applyAlignment="1">
      <alignment horizontal="center" vertical="center" wrapText="1"/>
      <protection/>
    </xf>
    <xf numFmtId="0" fontId="26" fillId="33" borderId="0" xfId="55" applyFont="1" applyFill="1" applyBorder="1" applyAlignment="1">
      <alignment horizontal="left"/>
      <protection/>
    </xf>
    <xf numFmtId="0" fontId="94" fillId="33" borderId="13" xfId="0" applyFont="1" applyFill="1" applyBorder="1" applyAlignment="1">
      <alignment/>
    </xf>
    <xf numFmtId="0" fontId="95" fillId="33" borderId="13" xfId="0" applyFont="1" applyFill="1" applyBorder="1" applyAlignment="1">
      <alignment horizontal="center"/>
    </xf>
    <xf numFmtId="0" fontId="14" fillId="33" borderId="0" xfId="55" applyFont="1" applyFill="1" applyBorder="1" applyAlignment="1">
      <alignment horizontal="center"/>
      <protection/>
    </xf>
    <xf numFmtId="0" fontId="26" fillId="33" borderId="0" xfId="55" applyFont="1" applyFill="1" applyBorder="1">
      <alignment/>
      <protection/>
    </xf>
    <xf numFmtId="0" fontId="2" fillId="33" borderId="18" xfId="55" applyFill="1" applyBorder="1">
      <alignment/>
      <protection/>
    </xf>
    <xf numFmtId="0" fontId="2" fillId="33" borderId="19" xfId="55" applyFill="1" applyBorder="1">
      <alignment/>
      <protection/>
    </xf>
    <xf numFmtId="0" fontId="5" fillId="34" borderId="11" xfId="55" applyFont="1" applyFill="1" applyBorder="1">
      <alignment/>
      <protection/>
    </xf>
    <xf numFmtId="0" fontId="18" fillId="34" borderId="10" xfId="55" applyFont="1" applyFill="1" applyBorder="1" applyAlignment="1" quotePrefix="1">
      <alignment horizontal="center"/>
      <protection/>
    </xf>
    <xf numFmtId="0" fontId="19" fillId="34" borderId="11" xfId="55" applyFont="1" applyFill="1" applyBorder="1" applyAlignment="1">
      <alignment horizontal="center" wrapText="1"/>
      <protection/>
    </xf>
    <xf numFmtId="0" fontId="18" fillId="34" borderId="11" xfId="55" applyFont="1" applyFill="1" applyBorder="1" applyAlignment="1">
      <alignment horizontal="center"/>
      <protection/>
    </xf>
    <xf numFmtId="0" fontId="18" fillId="33" borderId="11" xfId="55" applyFont="1" applyFill="1" applyBorder="1" applyAlignment="1">
      <alignment horizontal="center"/>
      <protection/>
    </xf>
    <xf numFmtId="0" fontId="3" fillId="33" borderId="10" xfId="55" applyFont="1" applyFill="1" applyBorder="1">
      <alignment/>
      <protection/>
    </xf>
    <xf numFmtId="0" fontId="2" fillId="34" borderId="20" xfId="55" applyFill="1" applyBorder="1">
      <alignment/>
      <protection/>
    </xf>
    <xf numFmtId="0" fontId="2" fillId="34" borderId="21" xfId="55" applyFill="1" applyBorder="1">
      <alignment/>
      <protection/>
    </xf>
    <xf numFmtId="0" fontId="2" fillId="34" borderId="22" xfId="55" applyFill="1" applyBorder="1">
      <alignment/>
      <protection/>
    </xf>
    <xf numFmtId="0" fontId="2" fillId="33" borderId="18" xfId="55" applyFont="1" applyFill="1" applyBorder="1">
      <alignment/>
      <protection/>
    </xf>
    <xf numFmtId="0" fontId="2" fillId="33" borderId="23" xfId="55" applyFont="1" applyFill="1" applyBorder="1">
      <alignment/>
      <protection/>
    </xf>
    <xf numFmtId="0" fontId="0" fillId="33" borderId="23" xfId="0" applyFill="1" applyBorder="1" applyAlignment="1">
      <alignment horizontal="left"/>
    </xf>
    <xf numFmtId="0" fontId="2" fillId="33" borderId="23" xfId="55" applyFill="1" applyBorder="1">
      <alignment/>
      <protection/>
    </xf>
    <xf numFmtId="0" fontId="7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3" fillId="33" borderId="11" xfId="55" applyFont="1" applyFill="1" applyBorder="1">
      <alignment/>
      <protection/>
    </xf>
    <xf numFmtId="0" fontId="74" fillId="33" borderId="10" xfId="0" applyFont="1" applyFill="1" applyBorder="1" applyAlignment="1">
      <alignment horizontal="center"/>
    </xf>
    <xf numFmtId="0" fontId="2" fillId="33" borderId="20" xfId="55" applyFill="1" applyBorder="1">
      <alignment/>
      <protection/>
    </xf>
    <xf numFmtId="0" fontId="2" fillId="33" borderId="21" xfId="55" applyFill="1" applyBorder="1">
      <alignment/>
      <protection/>
    </xf>
    <xf numFmtId="0" fontId="3" fillId="33" borderId="21" xfId="55" applyFont="1" applyFill="1" applyBorder="1">
      <alignment/>
      <protection/>
    </xf>
    <xf numFmtId="0" fontId="3" fillId="33" borderId="22" xfId="55" applyFont="1" applyFill="1" applyBorder="1">
      <alignment/>
      <protection/>
    </xf>
    <xf numFmtId="0" fontId="5" fillId="33" borderId="0" xfId="55" applyFont="1" applyFill="1" applyBorder="1" applyAlignment="1">
      <alignment horizontal="centerContinuous"/>
      <protection/>
    </xf>
    <xf numFmtId="0" fontId="96" fillId="33" borderId="0" xfId="0" applyFont="1" applyFill="1" applyAlignment="1">
      <alignment/>
    </xf>
    <xf numFmtId="0" fontId="3" fillId="33" borderId="15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left"/>
    </xf>
    <xf numFmtId="0" fontId="88" fillId="33" borderId="23" xfId="0" applyFont="1" applyFill="1" applyBorder="1" applyAlignment="1">
      <alignment horizontal="center"/>
    </xf>
    <xf numFmtId="9" fontId="3" fillId="33" borderId="0" xfId="55" applyNumberFormat="1" applyFont="1" applyFill="1" applyBorder="1" applyAlignment="1">
      <alignment horizontal="left"/>
      <protection/>
    </xf>
    <xf numFmtId="0" fontId="27" fillId="33" borderId="13" xfId="55" applyFont="1" applyFill="1" applyBorder="1" applyAlignment="1">
      <alignment horizontal="center" wrapText="1"/>
      <protection/>
    </xf>
    <xf numFmtId="0" fontId="2" fillId="33" borderId="13" xfId="55" applyFill="1" applyBorder="1" applyAlignment="1">
      <alignment horizontal="center"/>
      <protection/>
    </xf>
    <xf numFmtId="0" fontId="97" fillId="33" borderId="0" xfId="55" applyFont="1" applyFill="1" applyBorder="1" applyAlignment="1">
      <alignment horizontal="center"/>
      <protection/>
    </xf>
    <xf numFmtId="1" fontId="93" fillId="33" borderId="0" xfId="55" applyNumberFormat="1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Continuous"/>
      <protection/>
    </xf>
    <xf numFmtId="0" fontId="2" fillId="0" borderId="0" xfId="55" applyBorder="1">
      <alignment/>
      <protection/>
    </xf>
    <xf numFmtId="0" fontId="5" fillId="33" borderId="11" xfId="55" applyFont="1" applyFill="1" applyBorder="1" applyAlignment="1">
      <alignment horizontal="centerContinuous"/>
      <protection/>
    </xf>
    <xf numFmtId="0" fontId="2" fillId="33" borderId="22" xfId="55" applyFill="1" applyBorder="1">
      <alignment/>
      <protection/>
    </xf>
    <xf numFmtId="0" fontId="7" fillId="33" borderId="0" xfId="55" applyFont="1" applyFill="1" applyBorder="1" applyAlignment="1">
      <alignment horizontal="left"/>
      <protection/>
    </xf>
    <xf numFmtId="0" fontId="2" fillId="33" borderId="16" xfId="55" applyFill="1" applyBorder="1">
      <alignment/>
      <protection/>
    </xf>
    <xf numFmtId="0" fontId="3" fillId="33" borderId="24" xfId="55" applyFont="1" applyFill="1" applyBorder="1">
      <alignment/>
      <protection/>
    </xf>
    <xf numFmtId="0" fontId="2" fillId="33" borderId="25" xfId="55" applyFill="1" applyBorder="1">
      <alignment/>
      <protection/>
    </xf>
    <xf numFmtId="0" fontId="5" fillId="33" borderId="23" xfId="55" applyFont="1" applyFill="1" applyBorder="1" applyAlignment="1">
      <alignment horizontal="centerContinuous"/>
      <protection/>
    </xf>
    <xf numFmtId="0" fontId="91" fillId="33" borderId="0" xfId="55" applyFont="1" applyFill="1">
      <alignment/>
      <protection/>
    </xf>
    <xf numFmtId="0" fontId="3" fillId="33" borderId="15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98" fillId="0" borderId="0" xfId="0" applyFont="1" applyAlignment="1">
      <alignment/>
    </xf>
    <xf numFmtId="0" fontId="98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98" fillId="33" borderId="0" xfId="0" applyFont="1" applyFill="1" applyAlignment="1">
      <alignment/>
    </xf>
    <xf numFmtId="0" fontId="98" fillId="33" borderId="0" xfId="0" applyFont="1" applyFill="1" applyAlignment="1">
      <alignment horizontal="center"/>
    </xf>
    <xf numFmtId="0" fontId="99" fillId="33" borderId="0" xfId="0" applyFont="1" applyFill="1" applyAlignment="1">
      <alignment horizontal="center"/>
    </xf>
    <xf numFmtId="0" fontId="74" fillId="33" borderId="0" xfId="0" applyFont="1" applyFill="1" applyAlignment="1">
      <alignment/>
    </xf>
    <xf numFmtId="0" fontId="74" fillId="33" borderId="0" xfId="0" applyFont="1" applyFill="1" applyAlignment="1">
      <alignment horizontal="center"/>
    </xf>
    <xf numFmtId="0" fontId="96" fillId="33" borderId="25" xfId="0" applyFont="1" applyFill="1" applyBorder="1" applyAlignment="1">
      <alignment horizontal="center"/>
    </xf>
    <xf numFmtId="0" fontId="96" fillId="33" borderId="25" xfId="0" applyFont="1" applyFill="1" applyBorder="1" applyAlignment="1">
      <alignment horizontal="left"/>
    </xf>
    <xf numFmtId="0" fontId="96" fillId="33" borderId="25" xfId="0" applyFont="1" applyFill="1" applyBorder="1" applyAlignment="1">
      <alignment/>
    </xf>
    <xf numFmtId="0" fontId="96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98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99" fillId="33" borderId="0" xfId="0" applyFont="1" applyFill="1" applyBorder="1" applyAlignment="1">
      <alignment horizontal="center"/>
    </xf>
    <xf numFmtId="0" fontId="99" fillId="33" borderId="11" xfId="0" applyFont="1" applyFill="1" applyBorder="1" applyAlignment="1">
      <alignment horizontal="center"/>
    </xf>
    <xf numFmtId="0" fontId="100" fillId="33" borderId="0" xfId="0" applyFont="1" applyFill="1" applyBorder="1" applyAlignment="1">
      <alignment horizontal="center"/>
    </xf>
    <xf numFmtId="0" fontId="98" fillId="33" borderId="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98" fillId="33" borderId="21" xfId="0" applyFont="1" applyFill="1" applyBorder="1" applyAlignment="1">
      <alignment/>
    </xf>
    <xf numFmtId="0" fontId="98" fillId="33" borderId="21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96" fillId="35" borderId="25" xfId="0" applyFont="1" applyFill="1" applyBorder="1" applyAlignment="1">
      <alignment horizontal="center"/>
    </xf>
    <xf numFmtId="0" fontId="90" fillId="33" borderId="0" xfId="0" applyFont="1" applyFill="1" applyAlignment="1">
      <alignment wrapText="1"/>
    </xf>
    <xf numFmtId="0" fontId="90" fillId="2" borderId="18" xfId="0" applyFont="1" applyFill="1" applyBorder="1" applyAlignment="1">
      <alignment/>
    </xf>
    <xf numFmtId="0" fontId="90" fillId="2" borderId="23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9" xfId="0" applyFill="1" applyBorder="1" applyAlignment="1">
      <alignment/>
    </xf>
    <xf numFmtId="0" fontId="90" fillId="2" borderId="20" xfId="0" applyFont="1" applyFill="1" applyBorder="1" applyAlignment="1">
      <alignment/>
    </xf>
    <xf numFmtId="0" fontId="90" fillId="2" borderId="21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90" fillId="2" borderId="10" xfId="0" applyFont="1" applyFill="1" applyBorder="1" applyAlignment="1">
      <alignment/>
    </xf>
    <xf numFmtId="0" fontId="9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18" fillId="33" borderId="0" xfId="55" applyFont="1" applyFill="1" applyBorder="1">
      <alignment/>
      <protection/>
    </xf>
    <xf numFmtId="0" fontId="25" fillId="33" borderId="0" xfId="55" applyFont="1" applyFill="1" applyBorder="1">
      <alignment/>
      <protection/>
    </xf>
    <xf numFmtId="0" fontId="15" fillId="33" borderId="0" xfId="55" applyFont="1" applyFill="1" applyBorder="1" applyAlignment="1">
      <alignment/>
      <protection/>
    </xf>
    <xf numFmtId="0" fontId="17" fillId="33" borderId="0" xfId="55" applyFont="1" applyFill="1" applyBorder="1">
      <alignment/>
      <protection/>
    </xf>
    <xf numFmtId="0" fontId="15" fillId="33" borderId="0" xfId="55" applyFont="1" applyFill="1" applyBorder="1">
      <alignment/>
      <protection/>
    </xf>
    <xf numFmtId="0" fontId="15" fillId="33" borderId="11" xfId="55" applyFont="1" applyFill="1" applyBorder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18" fillId="33" borderId="0" xfId="55" applyFont="1" applyFill="1" applyBorder="1" applyAlignment="1">
      <alignment horizontal="center" vertical="center"/>
      <protection/>
    </xf>
    <xf numFmtId="0" fontId="18" fillId="33" borderId="0" xfId="55" applyFont="1" applyFill="1" applyBorder="1" applyAlignment="1">
      <alignment horizontal="left" vertical="center"/>
      <protection/>
    </xf>
    <xf numFmtId="0" fontId="8" fillId="33" borderId="10" xfId="55" applyFont="1" applyFill="1" applyBorder="1" applyAlignment="1">
      <alignment horizontal="center"/>
      <protection/>
    </xf>
    <xf numFmtId="0" fontId="23" fillId="33" borderId="0" xfId="55" applyFont="1" applyFill="1" applyBorder="1" applyAlignment="1">
      <alignment horizontal="center"/>
      <protection/>
    </xf>
    <xf numFmtId="0" fontId="2" fillId="0" borderId="0" xfId="55" applyBorder="1" applyAlignment="1">
      <alignment horizontal="right"/>
      <protection/>
    </xf>
    <xf numFmtId="0" fontId="11" fillId="33" borderId="20" xfId="55" applyFont="1" applyFill="1" applyBorder="1">
      <alignment/>
      <protection/>
    </xf>
    <xf numFmtId="0" fontId="4" fillId="33" borderId="21" xfId="55" applyFont="1" applyFill="1" applyBorder="1" applyAlignment="1">
      <alignment horizontal="left"/>
      <protection/>
    </xf>
    <xf numFmtId="0" fontId="24" fillId="33" borderId="21" xfId="55" applyFont="1" applyFill="1" applyBorder="1" applyAlignment="1">
      <alignment horizontal="center"/>
      <protection/>
    </xf>
    <xf numFmtId="0" fontId="14" fillId="33" borderId="21" xfId="55" applyFont="1" applyFill="1" applyBorder="1" applyAlignment="1">
      <alignment horizontal="center"/>
      <protection/>
    </xf>
    <xf numFmtId="164" fontId="12" fillId="33" borderId="21" xfId="55" applyNumberFormat="1" applyFont="1" applyFill="1" applyBorder="1" applyAlignment="1">
      <alignment horizontal="center"/>
      <protection/>
    </xf>
    <xf numFmtId="0" fontId="96" fillId="33" borderId="18" xfId="0" applyFont="1" applyFill="1" applyBorder="1" applyAlignment="1">
      <alignment/>
    </xf>
    <xf numFmtId="0" fontId="96" fillId="33" borderId="19" xfId="0" applyFont="1" applyFill="1" applyBorder="1" applyAlignment="1">
      <alignment/>
    </xf>
    <xf numFmtId="0" fontId="96" fillId="33" borderId="10" xfId="0" applyFont="1" applyFill="1" applyBorder="1" applyAlignment="1">
      <alignment/>
    </xf>
    <xf numFmtId="0" fontId="96" fillId="33" borderId="0" xfId="0" applyFont="1" applyFill="1" applyBorder="1" applyAlignment="1">
      <alignment/>
    </xf>
    <xf numFmtId="0" fontId="96" fillId="33" borderId="11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02" fillId="33" borderId="0" xfId="0" applyFont="1" applyFill="1" applyBorder="1" applyAlignment="1">
      <alignment horizontal="center"/>
    </xf>
    <xf numFmtId="2" fontId="96" fillId="33" borderId="0" xfId="0" applyNumberFormat="1" applyFont="1" applyFill="1" applyBorder="1" applyAlignment="1">
      <alignment horizontal="center"/>
    </xf>
    <xf numFmtId="0" fontId="96" fillId="33" borderId="20" xfId="0" applyFont="1" applyFill="1" applyBorder="1" applyAlignment="1">
      <alignment/>
    </xf>
    <xf numFmtId="0" fontId="96" fillId="33" borderId="21" xfId="0" applyFont="1" applyFill="1" applyBorder="1" applyAlignment="1">
      <alignment/>
    </xf>
    <xf numFmtId="0" fontId="102" fillId="33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96" fillId="33" borderId="22" xfId="0" applyFont="1" applyFill="1" applyBorder="1" applyAlignment="1">
      <alignment/>
    </xf>
    <xf numFmtId="0" fontId="96" fillId="33" borderId="11" xfId="0" applyFont="1" applyFill="1" applyBorder="1" applyAlignment="1">
      <alignment horizontal="center"/>
    </xf>
    <xf numFmtId="0" fontId="101" fillId="33" borderId="11" xfId="0" applyFont="1" applyFill="1" applyBorder="1" applyAlignment="1">
      <alignment horizontal="center"/>
    </xf>
    <xf numFmtId="0" fontId="102" fillId="33" borderId="11" xfId="0" applyFont="1" applyFill="1" applyBorder="1" applyAlignment="1">
      <alignment horizontal="center"/>
    </xf>
    <xf numFmtId="0" fontId="91" fillId="33" borderId="23" xfId="55" applyFont="1" applyFill="1" applyBorder="1">
      <alignment/>
      <protection/>
    </xf>
    <xf numFmtId="0" fontId="2" fillId="33" borderId="0" xfId="55" applyFill="1" applyBorder="1" applyAlignment="1">
      <alignment horizontal="left"/>
      <protection/>
    </xf>
    <xf numFmtId="0" fontId="16" fillId="33" borderId="0" xfId="55" applyFont="1" applyFill="1" applyBorder="1">
      <alignment/>
      <protection/>
    </xf>
    <xf numFmtId="0" fontId="11" fillId="33" borderId="21" xfId="55" applyFont="1" applyFill="1" applyBorder="1">
      <alignment/>
      <protection/>
    </xf>
    <xf numFmtId="0" fontId="13" fillId="33" borderId="21" xfId="55" applyFont="1" applyFill="1" applyBorder="1" applyAlignment="1">
      <alignment horizontal="center"/>
      <protection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94" fillId="33" borderId="0" xfId="0" applyFont="1" applyFill="1" applyBorder="1" applyAlignment="1">
      <alignment/>
    </xf>
    <xf numFmtId="0" fontId="103" fillId="33" borderId="0" xfId="0" applyFont="1" applyFill="1" applyBorder="1" applyAlignment="1">
      <alignment/>
    </xf>
    <xf numFmtId="0" fontId="94" fillId="33" borderId="0" xfId="0" applyFont="1" applyFill="1" applyBorder="1" applyAlignment="1">
      <alignment horizontal="right"/>
    </xf>
    <xf numFmtId="0" fontId="95" fillId="33" borderId="11" xfId="0" applyFont="1" applyFill="1" applyBorder="1" applyAlignment="1">
      <alignment horizontal="center"/>
    </xf>
    <xf numFmtId="0" fontId="104" fillId="33" borderId="0" xfId="0" applyFont="1" applyFill="1" applyBorder="1" applyAlignment="1">
      <alignment/>
    </xf>
    <xf numFmtId="0" fontId="95" fillId="33" borderId="1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5" fillId="33" borderId="0" xfId="0" applyFont="1" applyFill="1" applyBorder="1" applyAlignment="1">
      <alignment horizontal="center"/>
    </xf>
    <xf numFmtId="0" fontId="95" fillId="33" borderId="0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05" fillId="33" borderId="1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0" fontId="98" fillId="33" borderId="10" xfId="0" applyFont="1" applyFill="1" applyBorder="1" applyAlignment="1">
      <alignment horizontal="center"/>
    </xf>
    <xf numFmtId="0" fontId="99" fillId="33" borderId="10" xfId="0" applyFont="1" applyFill="1" applyBorder="1" applyAlignment="1">
      <alignment horizontal="center"/>
    </xf>
    <xf numFmtId="0" fontId="100" fillId="33" borderId="10" xfId="0" applyFont="1" applyFill="1" applyBorder="1" applyAlignment="1">
      <alignment horizontal="center"/>
    </xf>
    <xf numFmtId="0" fontId="98" fillId="33" borderId="11" xfId="0" applyFont="1" applyFill="1" applyBorder="1" applyAlignment="1">
      <alignment horizontal="center"/>
    </xf>
    <xf numFmtId="0" fontId="100" fillId="33" borderId="11" xfId="0" applyFont="1" applyFill="1" applyBorder="1" applyAlignment="1">
      <alignment horizontal="center"/>
    </xf>
    <xf numFmtId="0" fontId="98" fillId="33" borderId="22" xfId="0" applyFont="1" applyFill="1" applyBorder="1" applyAlignment="1">
      <alignment horizontal="center"/>
    </xf>
    <xf numFmtId="0" fontId="74" fillId="33" borderId="0" xfId="0" applyFont="1" applyFill="1" applyBorder="1" applyAlignment="1">
      <alignment/>
    </xf>
    <xf numFmtId="0" fontId="74" fillId="33" borderId="11" xfId="0" applyFont="1" applyFill="1" applyBorder="1" applyAlignment="1">
      <alignment/>
    </xf>
    <xf numFmtId="0" fontId="98" fillId="33" borderId="0" xfId="0" applyFont="1" applyFill="1" applyBorder="1" applyAlignment="1">
      <alignment horizontal="left"/>
    </xf>
    <xf numFmtId="0" fontId="106" fillId="33" borderId="0" xfId="0" applyFont="1" applyFill="1" applyBorder="1" applyAlignment="1">
      <alignment/>
    </xf>
    <xf numFmtId="0" fontId="107" fillId="33" borderId="0" xfId="0" applyFont="1" applyFill="1" applyBorder="1" applyAlignment="1">
      <alignment/>
    </xf>
    <xf numFmtId="0" fontId="98" fillId="33" borderId="13" xfId="0" applyFont="1" applyFill="1" applyBorder="1" applyAlignment="1">
      <alignment/>
    </xf>
    <xf numFmtId="0" fontId="90" fillId="33" borderId="0" xfId="0" applyFont="1" applyFill="1" applyAlignment="1">
      <alignment horizontal="center"/>
    </xf>
    <xf numFmtId="0" fontId="108" fillId="33" borderId="21" xfId="0" applyFont="1" applyFill="1" applyBorder="1" applyAlignment="1">
      <alignment horizontal="center"/>
    </xf>
    <xf numFmtId="0" fontId="90" fillId="36" borderId="0" xfId="0" applyFont="1" applyFill="1" applyAlignment="1">
      <alignment horizontal="center" wrapText="1"/>
    </xf>
    <xf numFmtId="0" fontId="90" fillId="33" borderId="23" xfId="0" applyFont="1" applyFill="1" applyBorder="1" applyAlignment="1">
      <alignment horizontal="center"/>
    </xf>
    <xf numFmtId="2" fontId="96" fillId="33" borderId="0" xfId="0" applyNumberFormat="1" applyFont="1" applyFill="1" applyBorder="1" applyAlignment="1">
      <alignment horizontal="center"/>
    </xf>
    <xf numFmtId="2" fontId="109" fillId="33" borderId="0" xfId="0" applyNumberFormat="1" applyFont="1" applyFill="1" applyBorder="1" applyAlignment="1">
      <alignment horizontal="center"/>
    </xf>
    <xf numFmtId="0" fontId="96" fillId="33" borderId="0" xfId="0" applyFont="1" applyFill="1" applyBorder="1" applyAlignment="1">
      <alignment horizontal="center"/>
    </xf>
    <xf numFmtId="0" fontId="90" fillId="33" borderId="19" xfId="0" applyFont="1" applyFill="1" applyBorder="1" applyAlignment="1">
      <alignment horizontal="center"/>
    </xf>
    <xf numFmtId="0" fontId="18" fillId="34" borderId="23" xfId="55" applyFont="1" applyFill="1" applyBorder="1" applyAlignment="1">
      <alignment horizontal="left" wrapText="1"/>
      <protection/>
    </xf>
    <xf numFmtId="0" fontId="20" fillId="34" borderId="15" xfId="55" applyFont="1" applyFill="1" applyBorder="1" applyAlignment="1">
      <alignment horizontal="center" vertical="center"/>
      <protection/>
    </xf>
    <xf numFmtId="0" fontId="20" fillId="34" borderId="17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104" fillId="33" borderId="0" xfId="0" applyFont="1" applyFill="1" applyBorder="1" applyAlignment="1">
      <alignment horizontal="center"/>
    </xf>
    <xf numFmtId="0" fontId="10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right" vertical="center" textRotation="90"/>
    </xf>
    <xf numFmtId="0" fontId="88" fillId="33" borderId="23" xfId="0" applyFont="1" applyFill="1" applyBorder="1" applyAlignment="1">
      <alignment horizontal="center"/>
    </xf>
    <xf numFmtId="0" fontId="28" fillId="33" borderId="15" xfId="55" applyFont="1" applyFill="1" applyBorder="1" applyAlignment="1">
      <alignment horizontal="center" vertical="center" wrapText="1"/>
      <protection/>
    </xf>
    <xf numFmtId="0" fontId="28" fillId="33" borderId="16" xfId="55" applyFont="1" applyFill="1" applyBorder="1" applyAlignment="1">
      <alignment horizontal="center" vertical="center" wrapText="1"/>
      <protection/>
    </xf>
    <xf numFmtId="0" fontId="28" fillId="33" borderId="17" xfId="55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right" textRotation="90"/>
      <protection/>
    </xf>
    <xf numFmtId="0" fontId="3" fillId="33" borderId="0" xfId="55" applyFont="1" applyFill="1" applyBorder="1" applyAlignment="1">
      <alignment horizontal="center"/>
      <protection/>
    </xf>
    <xf numFmtId="0" fontId="100" fillId="33" borderId="13" xfId="0" applyFont="1" applyFill="1" applyBorder="1" applyAlignment="1">
      <alignment horizontal="center"/>
    </xf>
    <xf numFmtId="0" fontId="98" fillId="33" borderId="0" xfId="0" applyFont="1" applyFill="1" applyBorder="1" applyAlignment="1">
      <alignment horizontal="center" vertical="center" textRotation="90"/>
    </xf>
    <xf numFmtId="0" fontId="98" fillId="33" borderId="13" xfId="0" applyFont="1" applyFill="1" applyBorder="1" applyAlignment="1">
      <alignment horizontal="center"/>
    </xf>
    <xf numFmtId="0" fontId="98" fillId="33" borderId="0" xfId="0" applyFont="1" applyFill="1" applyBorder="1" applyAlignment="1">
      <alignment horizontal="center"/>
    </xf>
    <xf numFmtId="0" fontId="98" fillId="33" borderId="27" xfId="0" applyFont="1" applyFill="1" applyBorder="1" applyAlignment="1">
      <alignment horizontal="center"/>
    </xf>
    <xf numFmtId="0" fontId="98" fillId="33" borderId="28" xfId="0" applyFont="1" applyFill="1" applyBorder="1" applyAlignment="1">
      <alignment horizontal="center"/>
    </xf>
    <xf numFmtId="0" fontId="105" fillId="33" borderId="18" xfId="0" applyFont="1" applyFill="1" applyBorder="1" applyAlignment="1">
      <alignment horizontal="center"/>
    </xf>
    <xf numFmtId="0" fontId="105" fillId="33" borderId="23" xfId="0" applyFont="1" applyFill="1" applyBorder="1" applyAlignment="1">
      <alignment horizontal="center"/>
    </xf>
    <xf numFmtId="0" fontId="105" fillId="33" borderId="19" xfId="0" applyFont="1" applyFill="1" applyBorder="1" applyAlignment="1">
      <alignment horizontal="center"/>
    </xf>
    <xf numFmtId="0" fontId="98" fillId="33" borderId="15" xfId="0" applyFont="1" applyFill="1" applyBorder="1" applyAlignment="1">
      <alignment horizontal="center"/>
    </xf>
    <xf numFmtId="0" fontId="98" fillId="33" borderId="16" xfId="0" applyFont="1" applyFill="1" applyBorder="1" applyAlignment="1">
      <alignment horizontal="center"/>
    </xf>
    <xf numFmtId="0" fontId="98" fillId="33" borderId="17" xfId="0" applyFont="1" applyFill="1" applyBorder="1" applyAlignment="1">
      <alignment horizontal="center"/>
    </xf>
    <xf numFmtId="0" fontId="98" fillId="35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-0.00625"/>
          <c:w val="0.9525"/>
          <c:h val="0.97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80808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'Scatter Diag Q'!$B$4</c:f>
              <c:numCache/>
            </c:numRef>
          </c:yVal>
          <c:smooth val="0"/>
        </c:ser>
        <c:axId val="53057281"/>
        <c:axId val="7753482"/>
      </c:scatterChart>
      <c:valAx>
        <c:axId val="53057281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7753482"/>
        <c:crosses val="autoZero"/>
        <c:crossBetween val="midCat"/>
        <c:dispUnits/>
        <c:majorUnit val="10"/>
        <c:minorUnit val="2"/>
      </c:valAx>
      <c:valAx>
        <c:axId val="77534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53057281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-0.00625"/>
          <c:w val="0.9525"/>
          <c:h val="0.97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80808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'Scatter Diag Ans'!$B$4</c:f>
              <c:numCache/>
            </c:numRef>
          </c:yVal>
          <c:smooth val="0"/>
        </c:ser>
        <c:ser>
          <c:idx val="1"/>
          <c:order val="1"/>
          <c:tx>
            <c:strRef>
              <c:f>'Scatter Diag Ans'!$B$4</c:f>
              <c:strCache>
                <c:ptCount val="1"/>
                <c:pt idx="0">
                  <c:v>Year 10 Test Results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'Scatter Diag Ans'!$C$6:$L$6</c:f>
              <c:numCache/>
            </c:numRef>
          </c:xVal>
          <c:yVal>
            <c:numRef>
              <c:f>'Scatter Diag Ans'!$C$7:$L$7</c:f>
              <c:numCache/>
            </c:numRef>
          </c:yVal>
          <c:smooth val="0"/>
        </c:ser>
        <c:axId val="2672475"/>
        <c:axId val="24052276"/>
      </c:scatterChart>
      <c:valAx>
        <c:axId val="2672475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4052276"/>
        <c:crosses val="autoZero"/>
        <c:crossBetween val="midCat"/>
        <c:dispUnits/>
        <c:majorUnit val="10"/>
        <c:minorUnit val="2"/>
      </c:valAx>
      <c:valAx>
        <c:axId val="240522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2672475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56"/>
          <c:y val="-0.02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375"/>
          <c:y val="0.15725"/>
          <c:w val="0.703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'Cum. Freq. Ans'!$C$4:$G$4</c:f>
              <c:strCache>
                <c:ptCount val="1"/>
                <c:pt idx="0">
                  <c:v>Percentage marks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'Cum. Freq. Ans'!$J$4:$J$9</c:f>
              <c:numCache>
                <c:ptCount val="6"/>
                <c:pt idx="0">
                  <c:v>15</c:v>
                </c:pt>
                <c:pt idx="1">
                  <c:v>18</c:v>
                </c:pt>
                <c:pt idx="2">
                  <c:v>21</c:v>
                </c:pt>
                <c:pt idx="3">
                  <c:v>24</c:v>
                </c:pt>
                <c:pt idx="4">
                  <c:v>27</c:v>
                </c:pt>
                <c:pt idx="5">
                  <c:v>30</c:v>
                </c:pt>
              </c:numCache>
            </c:numRef>
          </c:cat>
          <c:val>
            <c:numRef>
              <c:f>'Cum. Freq. Ans'!$B$4:$B$9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23</c:v>
                </c:pt>
                <c:pt idx="4">
                  <c:v>26</c:v>
                </c:pt>
                <c:pt idx="5">
                  <c:v>28</c:v>
                </c:pt>
              </c:numCache>
            </c:numRef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7310"/>
        <c:crosses val="autoZero"/>
        <c:auto val="1"/>
        <c:lblOffset val="100"/>
        <c:tickLblSkip val="1"/>
        <c:noMultiLvlLbl val="0"/>
      </c:catAx>
      <c:valAx>
        <c:axId val="2077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389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57"/>
          <c:w val="0.6982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'Cum. Freq. Ans'!$C$4:$G$4</c:f>
              <c:strCache>
                <c:ptCount val="1"/>
                <c:pt idx="0">
                  <c:v>Percentage marks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'Cum. Freq. Ans'!$J$4:$J$9</c:f>
              <c:numCache/>
            </c:numRef>
          </c:cat>
          <c:val>
            <c:numRef>
              <c:f>'Cum. Freq. Ans'!$B$4:$B$9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'Cum. Freq. Ans'!$R$4:$R$7</c:f>
              <c:numCache/>
            </c:numRef>
          </c:val>
          <c:smooth val="0"/>
        </c:ser>
        <c:ser>
          <c:idx val="2"/>
          <c:order val="2"/>
          <c:tx>
            <c:v>Lower Quartile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'Cum. Freq. Ans'!$S$4:$S$6</c:f>
              <c:numCache/>
            </c:numRef>
          </c:val>
          <c:smooth val="0"/>
        </c:ser>
        <c:ser>
          <c:idx val="3"/>
          <c:order val="3"/>
          <c:tx>
            <c:v>Upper Quartile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'Cum. Freq. Ans'!$T$4:$T$8</c:f>
              <c:numCache/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4392"/>
        <c:crosses val="autoZero"/>
        <c:auto val="1"/>
        <c:lblOffset val="100"/>
        <c:tickLblSkip val="1"/>
        <c:noMultiLvlLbl val="0"/>
      </c:catAx>
      <c:valAx>
        <c:axId val="34044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957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3"/>
          <c:w val="0.697"/>
          <c:h val="0.8875"/>
        </c:manualLayout>
      </c:layout>
      <c:lineChart>
        <c:grouping val="standard"/>
        <c:varyColors val="0"/>
        <c:ser>
          <c:idx val="2"/>
          <c:order val="0"/>
          <c:tx>
            <c:strRef>
              <c:f>'Moving Avg Question'!$B$5</c:f>
              <c:strCache>
                <c:ptCount val="1"/>
                <c:pt idx="0">
                  <c:v>Sales (£1000's)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'Moving Avg Question'!$AB$4:$AM$4</c:f>
              <c:numCache/>
            </c:numRef>
          </c:cat>
          <c:val>
            <c:numRef>
              <c:f>'Moving Avg Question'!$AB$5:$AM$5</c:f>
              <c:numCache/>
            </c:numRef>
          </c:val>
          <c:smooth val="0"/>
        </c:ser>
        <c:ser>
          <c:idx val="3"/>
          <c:order val="1"/>
          <c:tx>
            <c:strRef>
              <c:f>'Moving Avg Question'!$B$6</c:f>
              <c:strCache>
                <c:ptCount val="1"/>
                <c:pt idx="0">
                  <c:v>Moving Avg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'Moving Avg Question'!$AB$4:$AM$4</c:f>
              <c:numCache/>
            </c:numRef>
          </c:cat>
          <c:val>
            <c:numRef>
              <c:f>'Moving Avg Question'!$C$7:$P$7</c:f>
              <c:numCache/>
            </c:numRef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2338"/>
        <c:crosses val="autoZero"/>
        <c:auto val="1"/>
        <c:lblOffset val="100"/>
        <c:tickLblSkip val="1"/>
        <c:noMultiLvlLbl val="0"/>
      </c:catAx>
      <c:valAx>
        <c:axId val="61323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64073"/>
        <c:crossesAt val="1"/>
        <c:crossBetween val="midCat"/>
        <c:dispUnits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0425"/>
          <c:w val="0.69725"/>
          <c:h val="0.88325"/>
        </c:manualLayout>
      </c:layout>
      <c:lineChart>
        <c:grouping val="standard"/>
        <c:varyColors val="0"/>
        <c:ser>
          <c:idx val="2"/>
          <c:order val="0"/>
          <c:tx>
            <c:strRef>
              <c:f>'Moving Avg Answer'!$B$5</c:f>
              <c:strCache>
                <c:ptCount val="1"/>
                <c:pt idx="0">
                  <c:v>Sales (£1000's)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'Moving Avg Answer'!$AB$4:$AM$4</c:f>
              <c:numCache/>
            </c:numRef>
          </c:cat>
          <c:val>
            <c:numRef>
              <c:f>'Moving Avg Answer'!$AB$5:$AM$5</c:f>
              <c:numCache/>
            </c:numRef>
          </c:val>
          <c:smooth val="0"/>
        </c:ser>
        <c:ser>
          <c:idx val="3"/>
          <c:order val="1"/>
          <c:tx>
            <c:strRef>
              <c:f>'Moving Avg Answer'!$B$6</c:f>
              <c:strCache>
                <c:ptCount val="1"/>
                <c:pt idx="0">
                  <c:v>Moving Avg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'Moving Avg Answer'!$AB$4:$AM$4</c:f>
              <c:numCache/>
            </c:numRef>
          </c:cat>
          <c:val>
            <c:numRef>
              <c:f>'Moving Avg Answer'!$C$7:$P$7</c:f>
              <c:numCache/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57340"/>
        <c:crosses val="autoZero"/>
        <c:auto val="1"/>
        <c:lblOffset val="100"/>
        <c:tickLblSkip val="1"/>
        <c:noMultiLvlLbl val="0"/>
      </c:catAx>
      <c:valAx>
        <c:axId val="269573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1043"/>
        <c:crossesAt val="1"/>
        <c:crossBetween val="midCat"/>
        <c:dispUnits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05"/>
          <c:y val="0.90325"/>
          <c:w val="0.564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3"/>
          <c:w val="0.6195"/>
          <c:h val="0.72"/>
        </c:manualLayout>
      </c:layout>
      <c:lineChart>
        <c:grouping val="standard"/>
        <c:varyColors val="0"/>
        <c:ser>
          <c:idx val="3"/>
          <c:order val="0"/>
          <c:tx>
            <c:strRef>
              <c:f>'Moving Avg Answer'!$B$6</c:f>
              <c:strCache>
                <c:ptCount val="1"/>
                <c:pt idx="0">
                  <c:v>Moving Avg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'Moving Avg Answer'!$AB$4:$AM$4</c:f>
              <c:numCache/>
            </c:numRef>
          </c:cat>
          <c:val>
            <c:numRef>
              <c:f>'Moving Avg Answer'!$AB$6:$AM$6</c:f>
              <c:numCache/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60902"/>
        <c:crosses val="autoZero"/>
        <c:auto val="1"/>
        <c:lblOffset val="100"/>
        <c:tickLblSkip val="1"/>
        <c:noMultiLvlLbl val="0"/>
      </c:catAx>
      <c:valAx>
        <c:axId val="360609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1289469"/>
        <c:crossesAt val="1"/>
        <c:crossBetween val="between"/>
        <c:dispUnits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8</xdr:col>
      <xdr:colOff>57150</xdr:colOff>
      <xdr:row>6</xdr:row>
      <xdr:rowOff>0</xdr:rowOff>
    </xdr:to>
    <xdr:sp macro="[0]!FreqTableQuestion">
      <xdr:nvSpPr>
        <xdr:cNvPr id="1" name="Rounded Rectangle 7"/>
        <xdr:cNvSpPr>
          <a:spLocks/>
        </xdr:cNvSpPr>
      </xdr:nvSpPr>
      <xdr:spPr>
        <a:xfrm>
          <a:off x="4057650" y="1257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5</xdr:row>
      <xdr:rowOff>0</xdr:rowOff>
    </xdr:from>
    <xdr:to>
      <xdr:col>9</xdr:col>
      <xdr:colOff>219075</xdr:colOff>
      <xdr:row>6</xdr:row>
      <xdr:rowOff>0</xdr:rowOff>
    </xdr:to>
    <xdr:sp macro="[0]!FreqTableAnswer">
      <xdr:nvSpPr>
        <xdr:cNvPr id="2" name="Rounded Rectangle 8"/>
        <xdr:cNvSpPr>
          <a:spLocks/>
        </xdr:cNvSpPr>
      </xdr:nvSpPr>
      <xdr:spPr>
        <a:xfrm>
          <a:off x="4829175" y="1257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5</xdr:row>
      <xdr:rowOff>0</xdr:rowOff>
    </xdr:from>
    <xdr:to>
      <xdr:col>10</xdr:col>
      <xdr:colOff>438150</xdr:colOff>
      <xdr:row>6</xdr:row>
      <xdr:rowOff>0</xdr:rowOff>
    </xdr:to>
    <xdr:sp macro="[0]!PrintFreqTable">
      <xdr:nvSpPr>
        <xdr:cNvPr id="3" name="Rounded Rectangle 9"/>
        <xdr:cNvSpPr>
          <a:spLocks/>
        </xdr:cNvSpPr>
      </xdr:nvSpPr>
      <xdr:spPr>
        <a:xfrm>
          <a:off x="5657850" y="1257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0</xdr:colOff>
      <xdr:row>6</xdr:row>
      <xdr:rowOff>114300</xdr:rowOff>
    </xdr:from>
    <xdr:to>
      <xdr:col>8</xdr:col>
      <xdr:colOff>57150</xdr:colOff>
      <xdr:row>8</xdr:row>
      <xdr:rowOff>0</xdr:rowOff>
    </xdr:to>
    <xdr:sp macro="[0]!GroupedDataQuestion">
      <xdr:nvSpPr>
        <xdr:cNvPr id="4" name="Rounded Rectangle 10"/>
        <xdr:cNvSpPr>
          <a:spLocks/>
        </xdr:cNvSpPr>
      </xdr:nvSpPr>
      <xdr:spPr>
        <a:xfrm>
          <a:off x="4057650" y="164782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6</xdr:row>
      <xdr:rowOff>114300</xdr:rowOff>
    </xdr:from>
    <xdr:to>
      <xdr:col>9</xdr:col>
      <xdr:colOff>219075</xdr:colOff>
      <xdr:row>8</xdr:row>
      <xdr:rowOff>0</xdr:rowOff>
    </xdr:to>
    <xdr:sp macro="[0]!GroupedDataAnswer">
      <xdr:nvSpPr>
        <xdr:cNvPr id="5" name="Rounded Rectangle 11"/>
        <xdr:cNvSpPr>
          <a:spLocks/>
        </xdr:cNvSpPr>
      </xdr:nvSpPr>
      <xdr:spPr>
        <a:xfrm>
          <a:off x="4829175" y="164782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6</xdr:row>
      <xdr:rowOff>114300</xdr:rowOff>
    </xdr:from>
    <xdr:to>
      <xdr:col>10</xdr:col>
      <xdr:colOff>438150</xdr:colOff>
      <xdr:row>8</xdr:row>
      <xdr:rowOff>0</xdr:rowOff>
    </xdr:to>
    <xdr:sp macro="[0]!PrintGrpDataAvg">
      <xdr:nvSpPr>
        <xdr:cNvPr id="6" name="Rounded Rectangle 12"/>
        <xdr:cNvSpPr>
          <a:spLocks/>
        </xdr:cNvSpPr>
      </xdr:nvSpPr>
      <xdr:spPr>
        <a:xfrm>
          <a:off x="5657850" y="164782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361950</xdr:colOff>
      <xdr:row>0</xdr:row>
      <xdr:rowOff>123825</xdr:rowOff>
    </xdr:from>
    <xdr:to>
      <xdr:col>10</xdr:col>
      <xdr:colOff>352425</xdr:colOff>
      <xdr:row>2</xdr:row>
      <xdr:rowOff>38100</xdr:rowOff>
    </xdr:to>
    <xdr:sp macro="[0]!Recalculate">
      <xdr:nvSpPr>
        <xdr:cNvPr id="7" name="Rounded Rectangle 13"/>
        <xdr:cNvSpPr>
          <a:spLocks/>
        </xdr:cNvSpPr>
      </xdr:nvSpPr>
      <xdr:spPr>
        <a:xfrm>
          <a:off x="4419600" y="123825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 Questions</a:t>
          </a:r>
        </a:p>
      </xdr:txBody>
    </xdr:sp>
    <xdr:clientData/>
  </xdr:twoCellAnchor>
  <xdr:twoCellAnchor>
    <xdr:from>
      <xdr:col>7</xdr:col>
      <xdr:colOff>0</xdr:colOff>
      <xdr:row>8</xdr:row>
      <xdr:rowOff>95250</xdr:rowOff>
    </xdr:from>
    <xdr:to>
      <xdr:col>8</xdr:col>
      <xdr:colOff>57150</xdr:colOff>
      <xdr:row>10</xdr:row>
      <xdr:rowOff>0</xdr:rowOff>
    </xdr:to>
    <xdr:sp macro="[0]!ScatterDiagQuestion">
      <xdr:nvSpPr>
        <xdr:cNvPr id="8" name="Rounded Rectangle 14"/>
        <xdr:cNvSpPr>
          <a:spLocks/>
        </xdr:cNvSpPr>
      </xdr:nvSpPr>
      <xdr:spPr>
        <a:xfrm>
          <a:off x="4057650" y="200977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8</xdr:row>
      <xdr:rowOff>95250</xdr:rowOff>
    </xdr:from>
    <xdr:to>
      <xdr:col>9</xdr:col>
      <xdr:colOff>219075</xdr:colOff>
      <xdr:row>10</xdr:row>
      <xdr:rowOff>0</xdr:rowOff>
    </xdr:to>
    <xdr:sp macro="[0]!ScatterDiagAnswer">
      <xdr:nvSpPr>
        <xdr:cNvPr id="9" name="Rounded Rectangle 15"/>
        <xdr:cNvSpPr>
          <a:spLocks/>
        </xdr:cNvSpPr>
      </xdr:nvSpPr>
      <xdr:spPr>
        <a:xfrm>
          <a:off x="4829175" y="200977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8</xdr:row>
      <xdr:rowOff>95250</xdr:rowOff>
    </xdr:from>
    <xdr:to>
      <xdr:col>10</xdr:col>
      <xdr:colOff>438150</xdr:colOff>
      <xdr:row>10</xdr:row>
      <xdr:rowOff>0</xdr:rowOff>
    </xdr:to>
    <xdr:sp macro="[0]!PrintScatterDiag">
      <xdr:nvSpPr>
        <xdr:cNvPr id="10" name="Rounded Rectangle 16"/>
        <xdr:cNvSpPr>
          <a:spLocks/>
        </xdr:cNvSpPr>
      </xdr:nvSpPr>
      <xdr:spPr>
        <a:xfrm>
          <a:off x="5657850" y="200977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2</xdr:col>
      <xdr:colOff>581025</xdr:colOff>
      <xdr:row>2</xdr:row>
      <xdr:rowOff>228600</xdr:rowOff>
    </xdr:to>
    <xdr:sp macro="[0]!ManualCalculation">
      <xdr:nvSpPr>
        <xdr:cNvPr id="11" name="Rounded Rectangle 17"/>
        <xdr:cNvSpPr>
          <a:spLocks/>
        </xdr:cNvSpPr>
      </xdr:nvSpPr>
      <xdr:spPr>
        <a:xfrm>
          <a:off x="38100" y="66675"/>
          <a:ext cx="1552575" cy="7810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Set Calculation Mode</a:t>
          </a:r>
        </a:p>
      </xdr:txBody>
    </xdr:sp>
    <xdr:clientData/>
  </xdr:twoCellAnchor>
  <xdr:twoCellAnchor>
    <xdr:from>
      <xdr:col>0</xdr:col>
      <xdr:colOff>85725</xdr:colOff>
      <xdr:row>17</xdr:row>
      <xdr:rowOff>238125</xdr:rowOff>
    </xdr:from>
    <xdr:to>
      <xdr:col>3</xdr:col>
      <xdr:colOff>19050</xdr:colOff>
      <xdr:row>20</xdr:row>
      <xdr:rowOff>95250</xdr:rowOff>
    </xdr:to>
    <xdr:sp macro="[0]!ResetAutoCalc">
      <xdr:nvSpPr>
        <xdr:cNvPr id="12" name="Rounded Rectangle 18"/>
        <xdr:cNvSpPr>
          <a:spLocks/>
        </xdr:cNvSpPr>
      </xdr:nvSpPr>
      <xdr:spPr>
        <a:xfrm>
          <a:off x="85725" y="3743325"/>
          <a:ext cx="1552575" cy="6667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Reset before closing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57150</xdr:colOff>
      <xdr:row>4</xdr:row>
      <xdr:rowOff>0</xdr:rowOff>
    </xdr:to>
    <xdr:sp macro="[0]!AvgQuestion">
      <xdr:nvSpPr>
        <xdr:cNvPr id="13" name="Rounded Rectangle 19"/>
        <xdr:cNvSpPr>
          <a:spLocks/>
        </xdr:cNvSpPr>
      </xdr:nvSpPr>
      <xdr:spPr>
        <a:xfrm>
          <a:off x="4057650" y="895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3</xdr:row>
      <xdr:rowOff>9525</xdr:rowOff>
    </xdr:from>
    <xdr:to>
      <xdr:col>9</xdr:col>
      <xdr:colOff>219075</xdr:colOff>
      <xdr:row>3</xdr:row>
      <xdr:rowOff>266700</xdr:rowOff>
    </xdr:to>
    <xdr:sp macro="[0]!AvgAnswer">
      <xdr:nvSpPr>
        <xdr:cNvPr id="14" name="Rounded Rectangle 20"/>
        <xdr:cNvSpPr>
          <a:spLocks/>
        </xdr:cNvSpPr>
      </xdr:nvSpPr>
      <xdr:spPr>
        <a:xfrm>
          <a:off x="4829175" y="904875"/>
          <a:ext cx="666750" cy="2571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3</xdr:row>
      <xdr:rowOff>0</xdr:rowOff>
    </xdr:from>
    <xdr:to>
      <xdr:col>10</xdr:col>
      <xdr:colOff>438150</xdr:colOff>
      <xdr:row>4</xdr:row>
      <xdr:rowOff>0</xdr:rowOff>
    </xdr:to>
    <xdr:sp macro="[0]!PrintAvg">
      <xdr:nvSpPr>
        <xdr:cNvPr id="15" name="Rounded Rectangle 21"/>
        <xdr:cNvSpPr>
          <a:spLocks/>
        </xdr:cNvSpPr>
      </xdr:nvSpPr>
      <xdr:spPr>
        <a:xfrm>
          <a:off x="5657850" y="895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57150</xdr:colOff>
      <xdr:row>12</xdr:row>
      <xdr:rowOff>0</xdr:rowOff>
    </xdr:to>
    <xdr:sp macro="[0]!CFQuestion">
      <xdr:nvSpPr>
        <xdr:cNvPr id="16" name="Rounded Rectangle 22"/>
        <xdr:cNvSpPr>
          <a:spLocks/>
        </xdr:cNvSpPr>
      </xdr:nvSpPr>
      <xdr:spPr>
        <a:xfrm>
          <a:off x="4057650" y="239077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10</xdr:row>
      <xdr:rowOff>104775</xdr:rowOff>
    </xdr:from>
    <xdr:to>
      <xdr:col>9</xdr:col>
      <xdr:colOff>219075</xdr:colOff>
      <xdr:row>12</xdr:row>
      <xdr:rowOff>0</xdr:rowOff>
    </xdr:to>
    <xdr:sp macro="[0]!CFAnswer">
      <xdr:nvSpPr>
        <xdr:cNvPr id="17" name="Rounded Rectangle 23"/>
        <xdr:cNvSpPr>
          <a:spLocks/>
        </xdr:cNvSpPr>
      </xdr:nvSpPr>
      <xdr:spPr>
        <a:xfrm>
          <a:off x="4829175" y="239077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10</xdr:row>
      <xdr:rowOff>104775</xdr:rowOff>
    </xdr:from>
    <xdr:to>
      <xdr:col>10</xdr:col>
      <xdr:colOff>438150</xdr:colOff>
      <xdr:row>12</xdr:row>
      <xdr:rowOff>0</xdr:rowOff>
    </xdr:to>
    <xdr:sp macro="[0]!PrintCFDiag">
      <xdr:nvSpPr>
        <xdr:cNvPr id="18" name="Rounded Rectangle 24"/>
        <xdr:cNvSpPr>
          <a:spLocks/>
        </xdr:cNvSpPr>
      </xdr:nvSpPr>
      <xdr:spPr>
        <a:xfrm>
          <a:off x="5657850" y="239077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0</xdr:colOff>
      <xdr:row>12</xdr:row>
      <xdr:rowOff>95250</xdr:rowOff>
    </xdr:from>
    <xdr:to>
      <xdr:col>8</xdr:col>
      <xdr:colOff>57150</xdr:colOff>
      <xdr:row>14</xdr:row>
      <xdr:rowOff>0</xdr:rowOff>
    </xdr:to>
    <xdr:sp macro="[0]!MvgAvgQuestion">
      <xdr:nvSpPr>
        <xdr:cNvPr id="19" name="Rounded Rectangle 25"/>
        <xdr:cNvSpPr>
          <a:spLocks/>
        </xdr:cNvSpPr>
      </xdr:nvSpPr>
      <xdr:spPr>
        <a:xfrm>
          <a:off x="4057650" y="275272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12</xdr:row>
      <xdr:rowOff>95250</xdr:rowOff>
    </xdr:from>
    <xdr:to>
      <xdr:col>9</xdr:col>
      <xdr:colOff>219075</xdr:colOff>
      <xdr:row>14</xdr:row>
      <xdr:rowOff>0</xdr:rowOff>
    </xdr:to>
    <xdr:sp macro="[0]!MvgAvgAnswer">
      <xdr:nvSpPr>
        <xdr:cNvPr id="20" name="Rounded Rectangle 26"/>
        <xdr:cNvSpPr>
          <a:spLocks/>
        </xdr:cNvSpPr>
      </xdr:nvSpPr>
      <xdr:spPr>
        <a:xfrm>
          <a:off x="4829175" y="275272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12</xdr:row>
      <xdr:rowOff>95250</xdr:rowOff>
    </xdr:from>
    <xdr:to>
      <xdr:col>10</xdr:col>
      <xdr:colOff>438150</xdr:colOff>
      <xdr:row>14</xdr:row>
      <xdr:rowOff>0</xdr:rowOff>
    </xdr:to>
    <xdr:sp macro="[0]!PrintMvgAvg">
      <xdr:nvSpPr>
        <xdr:cNvPr id="21" name="Rounded Rectangle 27"/>
        <xdr:cNvSpPr>
          <a:spLocks/>
        </xdr:cNvSpPr>
      </xdr:nvSpPr>
      <xdr:spPr>
        <a:xfrm>
          <a:off x="5657850" y="275272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104775</xdr:rowOff>
    </xdr:from>
    <xdr:to>
      <xdr:col>5</xdr:col>
      <xdr:colOff>85725</xdr:colOff>
      <xdr:row>4</xdr:row>
      <xdr:rowOff>133350</xdr:rowOff>
    </xdr:to>
    <xdr:sp>
      <xdr:nvSpPr>
        <xdr:cNvPr id="1" name="Straight Connector 1"/>
        <xdr:cNvSpPr>
          <a:spLocks/>
        </xdr:cNvSpPr>
      </xdr:nvSpPr>
      <xdr:spPr>
        <a:xfrm>
          <a:off x="904875" y="809625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104775</xdr:rowOff>
    </xdr:from>
    <xdr:to>
      <xdr:col>5</xdr:col>
      <xdr:colOff>85725</xdr:colOff>
      <xdr:row>5</xdr:row>
      <xdr:rowOff>133350</xdr:rowOff>
    </xdr:to>
    <xdr:sp>
      <xdr:nvSpPr>
        <xdr:cNvPr id="2" name="Straight Connector 2"/>
        <xdr:cNvSpPr>
          <a:spLocks/>
        </xdr:cNvSpPr>
      </xdr:nvSpPr>
      <xdr:spPr>
        <a:xfrm>
          <a:off x="914400" y="9810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114300</xdr:rowOff>
    </xdr:from>
    <xdr:to>
      <xdr:col>5</xdr:col>
      <xdr:colOff>85725</xdr:colOff>
      <xdr:row>6</xdr:row>
      <xdr:rowOff>133350</xdr:rowOff>
    </xdr:to>
    <xdr:sp>
      <xdr:nvSpPr>
        <xdr:cNvPr id="3" name="Straight Connector 3"/>
        <xdr:cNvSpPr>
          <a:spLocks/>
        </xdr:cNvSpPr>
      </xdr:nvSpPr>
      <xdr:spPr>
        <a:xfrm>
          <a:off x="923925" y="116205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114300</xdr:rowOff>
    </xdr:from>
    <xdr:to>
      <xdr:col>5</xdr:col>
      <xdr:colOff>76200</xdr:colOff>
      <xdr:row>8</xdr:row>
      <xdr:rowOff>133350</xdr:rowOff>
    </xdr:to>
    <xdr:sp>
      <xdr:nvSpPr>
        <xdr:cNvPr id="4" name="Straight Connector 4"/>
        <xdr:cNvSpPr>
          <a:spLocks/>
        </xdr:cNvSpPr>
      </xdr:nvSpPr>
      <xdr:spPr>
        <a:xfrm>
          <a:off x="914400" y="150495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114300</xdr:rowOff>
    </xdr:from>
    <xdr:to>
      <xdr:col>5</xdr:col>
      <xdr:colOff>85725</xdr:colOff>
      <xdr:row>7</xdr:row>
      <xdr:rowOff>133350</xdr:rowOff>
    </xdr:to>
    <xdr:sp>
      <xdr:nvSpPr>
        <xdr:cNvPr id="5" name="Straight Connector 6"/>
        <xdr:cNvSpPr>
          <a:spLocks/>
        </xdr:cNvSpPr>
      </xdr:nvSpPr>
      <xdr:spPr>
        <a:xfrm>
          <a:off x="923925" y="133350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180975</xdr:rowOff>
    </xdr:from>
    <xdr:to>
      <xdr:col>17</xdr:col>
      <xdr:colOff>9525</xdr:colOff>
      <xdr:row>15</xdr:row>
      <xdr:rowOff>47625</xdr:rowOff>
    </xdr:to>
    <xdr:graphicFrame>
      <xdr:nvGraphicFramePr>
        <xdr:cNvPr id="6" name="Chart 7"/>
        <xdr:cNvGraphicFramePr/>
      </xdr:nvGraphicFramePr>
      <xdr:xfrm>
        <a:off x="3848100" y="180975"/>
        <a:ext cx="28956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0</xdr:row>
      <xdr:rowOff>57150</xdr:rowOff>
    </xdr:from>
    <xdr:to>
      <xdr:col>18</xdr:col>
      <xdr:colOff>304800</xdr:colOff>
      <xdr:row>2</xdr:row>
      <xdr:rowOff>95250</xdr:rowOff>
    </xdr:to>
    <xdr:sp macro="[0]!CFAnswer">
      <xdr:nvSpPr>
        <xdr:cNvPr id="7" name="Rounded Rectangle 5"/>
        <xdr:cNvSpPr>
          <a:spLocks/>
        </xdr:cNvSpPr>
      </xdr:nvSpPr>
      <xdr:spPr>
        <a:xfrm>
          <a:off x="6838950" y="57150"/>
          <a:ext cx="809625" cy="400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104775</xdr:rowOff>
    </xdr:from>
    <xdr:to>
      <xdr:col>5</xdr:col>
      <xdr:colOff>85725</xdr:colOff>
      <xdr:row>4</xdr:row>
      <xdr:rowOff>133350</xdr:rowOff>
    </xdr:to>
    <xdr:sp>
      <xdr:nvSpPr>
        <xdr:cNvPr id="1" name="Straight Connector 1"/>
        <xdr:cNvSpPr>
          <a:spLocks/>
        </xdr:cNvSpPr>
      </xdr:nvSpPr>
      <xdr:spPr>
        <a:xfrm>
          <a:off x="904875" y="866775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104775</xdr:rowOff>
    </xdr:from>
    <xdr:to>
      <xdr:col>5</xdr:col>
      <xdr:colOff>85725</xdr:colOff>
      <xdr:row>5</xdr:row>
      <xdr:rowOff>133350</xdr:rowOff>
    </xdr:to>
    <xdr:sp>
      <xdr:nvSpPr>
        <xdr:cNvPr id="2" name="Straight Connector 2"/>
        <xdr:cNvSpPr>
          <a:spLocks/>
        </xdr:cNvSpPr>
      </xdr:nvSpPr>
      <xdr:spPr>
        <a:xfrm>
          <a:off x="914400" y="103822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114300</xdr:rowOff>
    </xdr:from>
    <xdr:to>
      <xdr:col>5</xdr:col>
      <xdr:colOff>85725</xdr:colOff>
      <xdr:row>6</xdr:row>
      <xdr:rowOff>133350</xdr:rowOff>
    </xdr:to>
    <xdr:sp>
      <xdr:nvSpPr>
        <xdr:cNvPr id="3" name="Straight Connector 3"/>
        <xdr:cNvSpPr>
          <a:spLocks/>
        </xdr:cNvSpPr>
      </xdr:nvSpPr>
      <xdr:spPr>
        <a:xfrm>
          <a:off x="923925" y="121920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114300</xdr:rowOff>
    </xdr:from>
    <xdr:to>
      <xdr:col>5</xdr:col>
      <xdr:colOff>76200</xdr:colOff>
      <xdr:row>8</xdr:row>
      <xdr:rowOff>133350</xdr:rowOff>
    </xdr:to>
    <xdr:sp>
      <xdr:nvSpPr>
        <xdr:cNvPr id="4" name="Straight Connector 4"/>
        <xdr:cNvSpPr>
          <a:spLocks/>
        </xdr:cNvSpPr>
      </xdr:nvSpPr>
      <xdr:spPr>
        <a:xfrm>
          <a:off x="914400" y="156210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114300</xdr:rowOff>
    </xdr:from>
    <xdr:to>
      <xdr:col>5</xdr:col>
      <xdr:colOff>85725</xdr:colOff>
      <xdr:row>7</xdr:row>
      <xdr:rowOff>133350</xdr:rowOff>
    </xdr:to>
    <xdr:sp>
      <xdr:nvSpPr>
        <xdr:cNvPr id="5" name="Straight Connector 6"/>
        <xdr:cNvSpPr>
          <a:spLocks/>
        </xdr:cNvSpPr>
      </xdr:nvSpPr>
      <xdr:spPr>
        <a:xfrm>
          <a:off x="923925" y="139065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457200</xdr:colOff>
      <xdr:row>0</xdr:row>
      <xdr:rowOff>85725</xdr:rowOff>
    </xdr:from>
    <xdr:to>
      <xdr:col>17</xdr:col>
      <xdr:colOff>333375</xdr:colOff>
      <xdr:row>14</xdr:row>
      <xdr:rowOff>57150</xdr:rowOff>
    </xdr:to>
    <xdr:graphicFrame>
      <xdr:nvGraphicFramePr>
        <xdr:cNvPr id="6" name="Chart 8"/>
        <xdr:cNvGraphicFramePr/>
      </xdr:nvGraphicFramePr>
      <xdr:xfrm>
        <a:off x="4133850" y="85725"/>
        <a:ext cx="29432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438150</xdr:colOff>
      <xdr:row>0</xdr:row>
      <xdr:rowOff>76200</xdr:rowOff>
    </xdr:from>
    <xdr:to>
      <xdr:col>16</xdr:col>
      <xdr:colOff>457200</xdr:colOff>
      <xdr:row>2</xdr:row>
      <xdr:rowOff>133350</xdr:rowOff>
    </xdr:to>
    <xdr:sp macro="[0]!ReturntoMenu">
      <xdr:nvSpPr>
        <xdr:cNvPr id="7" name="Rounded Rectangle 9"/>
        <xdr:cNvSpPr>
          <a:spLocks/>
        </xdr:cNvSpPr>
      </xdr:nvSpPr>
      <xdr:spPr>
        <a:xfrm>
          <a:off x="5962650" y="76200"/>
          <a:ext cx="628650" cy="4191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152400</xdr:rowOff>
    </xdr:from>
    <xdr:to>
      <xdr:col>29</xdr:col>
      <xdr:colOff>76200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1676400" y="1752600"/>
        <a:ext cx="46577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209550</xdr:colOff>
      <xdr:row>0</xdr:row>
      <xdr:rowOff>76200</xdr:rowOff>
    </xdr:from>
    <xdr:to>
      <xdr:col>29</xdr:col>
      <xdr:colOff>180975</xdr:colOff>
      <xdr:row>2</xdr:row>
      <xdr:rowOff>133350</xdr:rowOff>
    </xdr:to>
    <xdr:sp macro="[0]!MvgAvgAnswer">
      <xdr:nvSpPr>
        <xdr:cNvPr id="2" name="Rounded Rectangle 3"/>
        <xdr:cNvSpPr>
          <a:spLocks/>
        </xdr:cNvSpPr>
      </xdr:nvSpPr>
      <xdr:spPr>
        <a:xfrm>
          <a:off x="5610225" y="76200"/>
          <a:ext cx="8286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152400</xdr:rowOff>
    </xdr:from>
    <xdr:to>
      <xdr:col>29</xdr:col>
      <xdr:colOff>76200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1676400" y="1685925"/>
        <a:ext cx="46577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9</xdr:row>
      <xdr:rowOff>142875</xdr:rowOff>
    </xdr:from>
    <xdr:to>
      <xdr:col>28</xdr:col>
      <xdr:colOff>9525</xdr:colOff>
      <xdr:row>23</xdr:row>
      <xdr:rowOff>38100</xdr:rowOff>
    </xdr:to>
    <xdr:graphicFrame>
      <xdr:nvGraphicFramePr>
        <xdr:cNvPr id="2" name="Chart 2"/>
        <xdr:cNvGraphicFramePr/>
      </xdr:nvGraphicFramePr>
      <xdr:xfrm>
        <a:off x="1714500" y="1676400"/>
        <a:ext cx="42767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133350</xdr:colOff>
      <xdr:row>5</xdr:row>
      <xdr:rowOff>66675</xdr:rowOff>
    </xdr:from>
    <xdr:to>
      <xdr:col>28</xdr:col>
      <xdr:colOff>190500</xdr:colOff>
      <xdr:row>17</xdr:row>
      <xdr:rowOff>19050</xdr:rowOff>
    </xdr:to>
    <xdr:sp>
      <xdr:nvSpPr>
        <xdr:cNvPr id="3" name="Straight Arrow Connector 4"/>
        <xdr:cNvSpPr>
          <a:spLocks/>
        </xdr:cNvSpPr>
      </xdr:nvSpPr>
      <xdr:spPr>
        <a:xfrm rot="16200000" flipH="1">
          <a:off x="5372100" y="1047750"/>
          <a:ext cx="800100" cy="2181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247650</xdr:colOff>
      <xdr:row>0</xdr:row>
      <xdr:rowOff>57150</xdr:rowOff>
    </xdr:from>
    <xdr:to>
      <xdr:col>38</xdr:col>
      <xdr:colOff>114300</xdr:colOff>
      <xdr:row>3</xdr:row>
      <xdr:rowOff>38100</xdr:rowOff>
    </xdr:to>
    <xdr:sp macro="[0]!ReturntoMenu">
      <xdr:nvSpPr>
        <xdr:cNvPr id="4" name="Rounded Rectangle 5"/>
        <xdr:cNvSpPr>
          <a:spLocks/>
        </xdr:cNvSpPr>
      </xdr:nvSpPr>
      <xdr:spPr>
        <a:xfrm>
          <a:off x="7915275" y="57150"/>
          <a:ext cx="1019175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0</xdr:row>
      <xdr:rowOff>57150</xdr:rowOff>
    </xdr:from>
    <xdr:to>
      <xdr:col>23</xdr:col>
      <xdr:colOff>219075</xdr:colOff>
      <xdr:row>3</xdr:row>
      <xdr:rowOff>0</xdr:rowOff>
    </xdr:to>
    <xdr:sp macro="[0]!AvgAnswer">
      <xdr:nvSpPr>
        <xdr:cNvPr id="1" name="Rounded Rectangle 1"/>
        <xdr:cNvSpPr>
          <a:spLocks/>
        </xdr:cNvSpPr>
      </xdr:nvSpPr>
      <xdr:spPr>
        <a:xfrm>
          <a:off x="5000625" y="57150"/>
          <a:ext cx="1323975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12</xdr:row>
      <xdr:rowOff>85725</xdr:rowOff>
    </xdr:from>
    <xdr:to>
      <xdr:col>7</xdr:col>
      <xdr:colOff>209550</xdr:colOff>
      <xdr:row>12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2743200" y="2085975"/>
          <a:ext cx="66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95250</xdr:colOff>
      <xdr:row>0</xdr:row>
      <xdr:rowOff>28575</xdr:rowOff>
    </xdr:from>
    <xdr:to>
      <xdr:col>21</xdr:col>
      <xdr:colOff>590550</xdr:colOff>
      <xdr:row>3</xdr:row>
      <xdr:rowOff>66675</xdr:rowOff>
    </xdr:to>
    <xdr:sp macro="[0]!ReturntoMenu">
      <xdr:nvSpPr>
        <xdr:cNvPr id="2" name="Rounded Rectangle 3"/>
        <xdr:cNvSpPr>
          <a:spLocks/>
        </xdr:cNvSpPr>
      </xdr:nvSpPr>
      <xdr:spPr>
        <a:xfrm>
          <a:off x="6010275" y="28575"/>
          <a:ext cx="104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38100</xdr:rowOff>
    </xdr:from>
    <xdr:to>
      <xdr:col>8</xdr:col>
      <xdr:colOff>542925</xdr:colOff>
      <xdr:row>3</xdr:row>
      <xdr:rowOff>9525</xdr:rowOff>
    </xdr:to>
    <xdr:sp macro="[0]!FreqTableAnswer">
      <xdr:nvSpPr>
        <xdr:cNvPr id="1" name="Rounded Rectangle 50"/>
        <xdr:cNvSpPr>
          <a:spLocks/>
        </xdr:cNvSpPr>
      </xdr:nvSpPr>
      <xdr:spPr>
        <a:xfrm>
          <a:off x="5153025" y="38100"/>
          <a:ext cx="1323975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</xdr:row>
      <xdr:rowOff>76200</xdr:rowOff>
    </xdr:from>
    <xdr:to>
      <xdr:col>0</xdr:col>
      <xdr:colOff>276225</xdr:colOff>
      <xdr:row>10</xdr:row>
      <xdr:rowOff>76200</xdr:rowOff>
    </xdr:to>
    <xdr:sp>
      <xdr:nvSpPr>
        <xdr:cNvPr id="1" name="Line 20"/>
        <xdr:cNvSpPr>
          <a:spLocks/>
        </xdr:cNvSpPr>
      </xdr:nvSpPr>
      <xdr:spPr>
        <a:xfrm>
          <a:off x="228600" y="27336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10</xdr:row>
      <xdr:rowOff>95250</xdr:rowOff>
    </xdr:from>
    <xdr:to>
      <xdr:col>2</xdr:col>
      <xdr:colOff>381000</xdr:colOff>
      <xdr:row>10</xdr:row>
      <xdr:rowOff>95250</xdr:rowOff>
    </xdr:to>
    <xdr:sp>
      <xdr:nvSpPr>
        <xdr:cNvPr id="2" name="Line 20"/>
        <xdr:cNvSpPr>
          <a:spLocks/>
        </xdr:cNvSpPr>
      </xdr:nvSpPr>
      <xdr:spPr>
        <a:xfrm>
          <a:off x="1752600" y="27527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628650</xdr:colOff>
      <xdr:row>0</xdr:row>
      <xdr:rowOff>123825</xdr:rowOff>
    </xdr:from>
    <xdr:to>
      <xdr:col>12</xdr:col>
      <xdr:colOff>190500</xdr:colOff>
      <xdr:row>3</xdr:row>
      <xdr:rowOff>114300</xdr:rowOff>
    </xdr:to>
    <xdr:sp macro="[0]!ReturntoMenu">
      <xdr:nvSpPr>
        <xdr:cNvPr id="3" name="Rounded Rectangle 4"/>
        <xdr:cNvSpPr>
          <a:spLocks/>
        </xdr:cNvSpPr>
      </xdr:nvSpPr>
      <xdr:spPr>
        <a:xfrm>
          <a:off x="5334000" y="123825"/>
          <a:ext cx="1085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104775</xdr:rowOff>
    </xdr:from>
    <xdr:to>
      <xdr:col>5</xdr:col>
      <xdr:colOff>85725</xdr:colOff>
      <xdr:row>4</xdr:row>
      <xdr:rowOff>133350</xdr:rowOff>
    </xdr:to>
    <xdr:sp>
      <xdr:nvSpPr>
        <xdr:cNvPr id="1" name="Straight Connector 16"/>
        <xdr:cNvSpPr>
          <a:spLocks/>
        </xdr:cNvSpPr>
      </xdr:nvSpPr>
      <xdr:spPr>
        <a:xfrm>
          <a:off x="904875" y="809625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104775</xdr:rowOff>
    </xdr:from>
    <xdr:to>
      <xdr:col>5</xdr:col>
      <xdr:colOff>85725</xdr:colOff>
      <xdr:row>5</xdr:row>
      <xdr:rowOff>133350</xdr:rowOff>
    </xdr:to>
    <xdr:sp>
      <xdr:nvSpPr>
        <xdr:cNvPr id="2" name="Straight Connector 17"/>
        <xdr:cNvSpPr>
          <a:spLocks/>
        </xdr:cNvSpPr>
      </xdr:nvSpPr>
      <xdr:spPr>
        <a:xfrm>
          <a:off x="914400" y="9810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114300</xdr:rowOff>
    </xdr:from>
    <xdr:to>
      <xdr:col>5</xdr:col>
      <xdr:colOff>85725</xdr:colOff>
      <xdr:row>6</xdr:row>
      <xdr:rowOff>133350</xdr:rowOff>
    </xdr:to>
    <xdr:sp>
      <xdr:nvSpPr>
        <xdr:cNvPr id="3" name="Straight Connector 18"/>
        <xdr:cNvSpPr>
          <a:spLocks/>
        </xdr:cNvSpPr>
      </xdr:nvSpPr>
      <xdr:spPr>
        <a:xfrm>
          <a:off x="923925" y="116205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5</xdr:col>
      <xdr:colOff>76200</xdr:colOff>
      <xdr:row>7</xdr:row>
      <xdr:rowOff>133350</xdr:rowOff>
    </xdr:to>
    <xdr:sp>
      <xdr:nvSpPr>
        <xdr:cNvPr id="4" name="Straight Connector 19"/>
        <xdr:cNvSpPr>
          <a:spLocks/>
        </xdr:cNvSpPr>
      </xdr:nvSpPr>
      <xdr:spPr>
        <a:xfrm>
          <a:off x="914400" y="133350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47625</xdr:rowOff>
    </xdr:from>
    <xdr:to>
      <xdr:col>13</xdr:col>
      <xdr:colOff>152400</xdr:colOff>
      <xdr:row>2</xdr:row>
      <xdr:rowOff>85725</xdr:rowOff>
    </xdr:to>
    <xdr:sp macro="[0]!GroupedDataAnswer">
      <xdr:nvSpPr>
        <xdr:cNvPr id="5" name="Rounded Rectangle 20"/>
        <xdr:cNvSpPr>
          <a:spLocks/>
        </xdr:cNvSpPr>
      </xdr:nvSpPr>
      <xdr:spPr>
        <a:xfrm>
          <a:off x="3733800" y="47625"/>
          <a:ext cx="876300" cy="400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12</xdr:row>
      <xdr:rowOff>66675</xdr:rowOff>
    </xdr:from>
    <xdr:to>
      <xdr:col>6</xdr:col>
      <xdr:colOff>85725</xdr:colOff>
      <xdr:row>12</xdr:row>
      <xdr:rowOff>66675</xdr:rowOff>
    </xdr:to>
    <xdr:sp>
      <xdr:nvSpPr>
        <xdr:cNvPr id="1" name="Line 20"/>
        <xdr:cNvSpPr>
          <a:spLocks/>
        </xdr:cNvSpPr>
      </xdr:nvSpPr>
      <xdr:spPr>
        <a:xfrm>
          <a:off x="971550" y="2124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12</xdr:row>
      <xdr:rowOff>66675</xdr:rowOff>
    </xdr:from>
    <xdr:to>
      <xdr:col>8</xdr:col>
      <xdr:colOff>276225</xdr:colOff>
      <xdr:row>12</xdr:row>
      <xdr:rowOff>66675</xdr:rowOff>
    </xdr:to>
    <xdr:sp>
      <xdr:nvSpPr>
        <xdr:cNvPr id="2" name="Line 20"/>
        <xdr:cNvSpPr>
          <a:spLocks/>
        </xdr:cNvSpPr>
      </xdr:nvSpPr>
      <xdr:spPr>
        <a:xfrm>
          <a:off x="2000250" y="2124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5</xdr:col>
      <xdr:colOff>85725</xdr:colOff>
      <xdr:row>4</xdr:row>
      <xdr:rowOff>142875</xdr:rowOff>
    </xdr:to>
    <xdr:sp>
      <xdr:nvSpPr>
        <xdr:cNvPr id="3" name="Straight Connector 16"/>
        <xdr:cNvSpPr>
          <a:spLocks/>
        </xdr:cNvSpPr>
      </xdr:nvSpPr>
      <xdr:spPr>
        <a:xfrm>
          <a:off x="847725" y="7905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114300</xdr:rowOff>
    </xdr:from>
    <xdr:to>
      <xdr:col>5</xdr:col>
      <xdr:colOff>85725</xdr:colOff>
      <xdr:row>5</xdr:row>
      <xdr:rowOff>142875</xdr:rowOff>
    </xdr:to>
    <xdr:sp>
      <xdr:nvSpPr>
        <xdr:cNvPr id="4" name="Straight Connector 17"/>
        <xdr:cNvSpPr>
          <a:spLocks/>
        </xdr:cNvSpPr>
      </xdr:nvSpPr>
      <xdr:spPr>
        <a:xfrm>
          <a:off x="857250" y="962025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114300</xdr:rowOff>
    </xdr:from>
    <xdr:to>
      <xdr:col>5</xdr:col>
      <xdr:colOff>85725</xdr:colOff>
      <xdr:row>6</xdr:row>
      <xdr:rowOff>142875</xdr:rowOff>
    </xdr:to>
    <xdr:sp>
      <xdr:nvSpPr>
        <xdr:cNvPr id="5" name="Straight Connector 18"/>
        <xdr:cNvSpPr>
          <a:spLocks/>
        </xdr:cNvSpPr>
      </xdr:nvSpPr>
      <xdr:spPr>
        <a:xfrm>
          <a:off x="847725" y="11334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5</xdr:col>
      <xdr:colOff>85725</xdr:colOff>
      <xdr:row>7</xdr:row>
      <xdr:rowOff>142875</xdr:rowOff>
    </xdr:to>
    <xdr:sp>
      <xdr:nvSpPr>
        <xdr:cNvPr id="6" name="Straight Connector 19"/>
        <xdr:cNvSpPr>
          <a:spLocks/>
        </xdr:cNvSpPr>
      </xdr:nvSpPr>
      <xdr:spPr>
        <a:xfrm>
          <a:off x="847725" y="130492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2</xdr:row>
      <xdr:rowOff>123825</xdr:rowOff>
    </xdr:from>
    <xdr:to>
      <xdr:col>14</xdr:col>
      <xdr:colOff>85725</xdr:colOff>
      <xdr:row>2</xdr:row>
      <xdr:rowOff>152400</xdr:rowOff>
    </xdr:to>
    <xdr:sp>
      <xdr:nvSpPr>
        <xdr:cNvPr id="7" name="Straight Connector 22"/>
        <xdr:cNvSpPr>
          <a:spLocks/>
        </xdr:cNvSpPr>
      </xdr:nvSpPr>
      <xdr:spPr>
        <a:xfrm>
          <a:off x="4333875" y="457200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123825</xdr:rowOff>
    </xdr:from>
    <xdr:to>
      <xdr:col>14</xdr:col>
      <xdr:colOff>76200</xdr:colOff>
      <xdr:row>5</xdr:row>
      <xdr:rowOff>152400</xdr:rowOff>
    </xdr:to>
    <xdr:sp>
      <xdr:nvSpPr>
        <xdr:cNvPr id="8" name="Straight Connector 23"/>
        <xdr:cNvSpPr>
          <a:spLocks/>
        </xdr:cNvSpPr>
      </xdr:nvSpPr>
      <xdr:spPr>
        <a:xfrm>
          <a:off x="4333875" y="9715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0</xdr:row>
      <xdr:rowOff>9525</xdr:rowOff>
    </xdr:from>
    <xdr:to>
      <xdr:col>16</xdr:col>
      <xdr:colOff>600075</xdr:colOff>
      <xdr:row>2</xdr:row>
      <xdr:rowOff>95250</xdr:rowOff>
    </xdr:to>
    <xdr:sp macro="[0]!ReturntoMenu">
      <xdr:nvSpPr>
        <xdr:cNvPr id="9" name="Rounded Rectangle 24"/>
        <xdr:cNvSpPr>
          <a:spLocks/>
        </xdr:cNvSpPr>
      </xdr:nvSpPr>
      <xdr:spPr>
        <a:xfrm>
          <a:off x="4638675" y="9525"/>
          <a:ext cx="647700" cy="4191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15</xdr:row>
      <xdr:rowOff>57150</xdr:rowOff>
    </xdr:from>
    <xdr:to>
      <xdr:col>9</xdr:col>
      <xdr:colOff>161925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076450" y="2714625"/>
        <a:ext cx="37623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104775</xdr:colOff>
      <xdr:row>1</xdr:row>
      <xdr:rowOff>9525</xdr:rowOff>
    </xdr:from>
    <xdr:to>
      <xdr:col>14</xdr:col>
      <xdr:colOff>314325</xdr:colOff>
      <xdr:row>2</xdr:row>
      <xdr:rowOff>123825</xdr:rowOff>
    </xdr:to>
    <xdr:sp macro="[0]!ScatterDiagAnswer">
      <xdr:nvSpPr>
        <xdr:cNvPr id="2" name="Rounded Rectangle 3"/>
        <xdr:cNvSpPr>
          <a:spLocks/>
        </xdr:cNvSpPr>
      </xdr:nvSpPr>
      <xdr:spPr>
        <a:xfrm>
          <a:off x="7877175" y="152400"/>
          <a:ext cx="819150" cy="400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15</xdr:row>
      <xdr:rowOff>57150</xdr:rowOff>
    </xdr:from>
    <xdr:to>
      <xdr:col>9</xdr:col>
      <xdr:colOff>161925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076450" y="2733675"/>
        <a:ext cx="37623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104775</xdr:colOff>
      <xdr:row>0</xdr:row>
      <xdr:rowOff>66675</xdr:rowOff>
    </xdr:from>
    <xdr:to>
      <xdr:col>13</xdr:col>
      <xdr:colOff>561975</xdr:colOff>
      <xdr:row>3</xdr:row>
      <xdr:rowOff>133350</xdr:rowOff>
    </xdr:to>
    <xdr:sp macro="[0]!ReturntoMenu">
      <xdr:nvSpPr>
        <xdr:cNvPr id="2" name="Rounded Rectangle 2"/>
        <xdr:cNvSpPr>
          <a:spLocks/>
        </xdr:cNvSpPr>
      </xdr:nvSpPr>
      <xdr:spPr>
        <a:xfrm>
          <a:off x="7267575" y="66675"/>
          <a:ext cx="1066800" cy="723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oleObject" Target="../embeddings/oleObject_9_6.bin" /><Relationship Id="rId8" Type="http://schemas.openxmlformats.org/officeDocument/2006/relationships/oleObject" Target="../embeddings/oleObject_9_7.bin" /><Relationship Id="rId9" Type="http://schemas.openxmlformats.org/officeDocument/2006/relationships/oleObject" Target="../embeddings/oleObject_9_8.bin" /><Relationship Id="rId10" Type="http://schemas.openxmlformats.org/officeDocument/2006/relationships/vmlDrawing" Target="../drawings/vmlDrawing3.vml" /><Relationship Id="rId11" Type="http://schemas.openxmlformats.org/officeDocument/2006/relationships/drawing" Target="../drawings/drawing10.xml" /><Relationship Id="rId1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oleObject" Target="../embeddings/oleObject_10_3.bin" /><Relationship Id="rId5" Type="http://schemas.openxmlformats.org/officeDocument/2006/relationships/oleObject" Target="../embeddings/oleObject_10_4.bin" /><Relationship Id="rId6" Type="http://schemas.openxmlformats.org/officeDocument/2006/relationships/oleObject" Target="../embeddings/oleObject_10_5.bin" /><Relationship Id="rId7" Type="http://schemas.openxmlformats.org/officeDocument/2006/relationships/oleObject" Target="../embeddings/oleObject_10_6.bin" /><Relationship Id="rId8" Type="http://schemas.openxmlformats.org/officeDocument/2006/relationships/oleObject" Target="../embeddings/oleObject_10_7.bin" /><Relationship Id="rId9" Type="http://schemas.openxmlformats.org/officeDocument/2006/relationships/oleObject" Target="../embeddings/oleObject_10_8.bin" /><Relationship Id="rId10" Type="http://schemas.openxmlformats.org/officeDocument/2006/relationships/vmlDrawing" Target="../drawings/vmlDrawing4.vml" /><Relationship Id="rId11" Type="http://schemas.openxmlformats.org/officeDocument/2006/relationships/drawing" Target="../drawings/drawing11.xml" /><Relationship Id="rId1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6.xml" /><Relationship Id="rId1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7.xml" /><Relationship Id="rId1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1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18" max="18" width="20.57421875" style="0" customWidth="1"/>
  </cols>
  <sheetData>
    <row r="1" spans="1:45" ht="27.75" thickBot="1">
      <c r="A1" s="5"/>
      <c r="B1" s="241" t="s">
        <v>24</v>
      </c>
      <c r="C1" s="241"/>
      <c r="D1" s="241"/>
      <c r="E1" s="241"/>
      <c r="F1" s="241"/>
      <c r="G1" s="241"/>
      <c r="H1" s="241"/>
      <c r="I1" s="6"/>
      <c r="J1" s="6"/>
      <c r="K1" s="6"/>
      <c r="L1" s="242" t="s">
        <v>154</v>
      </c>
      <c r="M1" s="242"/>
      <c r="N1" s="242"/>
      <c r="O1" s="242"/>
      <c r="P1" s="242"/>
      <c r="Q1" s="242"/>
      <c r="R1" s="24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21">
      <c r="A2" s="5"/>
      <c r="B2" s="7"/>
      <c r="C2" s="7"/>
      <c r="D2" s="7"/>
      <c r="E2" s="7"/>
      <c r="F2" s="7"/>
      <c r="G2" s="7"/>
      <c r="H2" s="7"/>
      <c r="I2" s="6"/>
      <c r="J2" s="6"/>
      <c r="K2" s="6"/>
      <c r="L2" s="160" t="s">
        <v>155</v>
      </c>
      <c r="M2" s="161"/>
      <c r="N2" s="161"/>
      <c r="O2" s="162"/>
      <c r="P2" s="162"/>
      <c r="Q2" s="162"/>
      <c r="R2" s="16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21.7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4" t="s">
        <v>156</v>
      </c>
      <c r="M3" s="165"/>
      <c r="N3" s="165"/>
      <c r="O3" s="166"/>
      <c r="P3" s="166"/>
      <c r="Q3" s="166"/>
      <c r="R3" s="16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21">
      <c r="A4" s="5"/>
      <c r="B4" s="6" t="s">
        <v>110</v>
      </c>
      <c r="C4" s="6"/>
      <c r="D4" s="6"/>
      <c r="E4" s="6"/>
      <c r="F4" s="6"/>
      <c r="G4" s="6"/>
      <c r="H4" s="6"/>
      <c r="I4" s="6"/>
      <c r="J4" s="6"/>
      <c r="K4" s="6"/>
      <c r="L4" s="160" t="s">
        <v>157</v>
      </c>
      <c r="M4" s="161"/>
      <c r="N4" s="161"/>
      <c r="O4" s="162"/>
      <c r="P4" s="162"/>
      <c r="Q4" s="162"/>
      <c r="R4" s="16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7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168"/>
      <c r="M5" s="169"/>
      <c r="N5" s="169"/>
      <c r="O5" s="170"/>
      <c r="P5" s="170"/>
      <c r="Q5" s="170"/>
      <c r="R5" s="171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21.75" thickBot="1">
      <c r="A6" s="5"/>
      <c r="B6" s="6" t="s">
        <v>25</v>
      </c>
      <c r="C6" s="6"/>
      <c r="D6" s="6"/>
      <c r="E6" s="6"/>
      <c r="F6" s="6"/>
      <c r="G6" s="6"/>
      <c r="H6" s="6"/>
      <c r="I6" s="6"/>
      <c r="J6" s="6"/>
      <c r="K6" s="6"/>
      <c r="L6" s="164" t="s">
        <v>158</v>
      </c>
      <c r="M6" s="165"/>
      <c r="N6" s="165"/>
      <c r="O6" s="166"/>
      <c r="P6" s="166"/>
      <c r="Q6" s="166"/>
      <c r="R6" s="167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9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160"/>
      <c r="M7" s="161"/>
      <c r="N7" s="161"/>
      <c r="O7" s="162"/>
      <c r="P7" s="162"/>
      <c r="Q7" s="162"/>
      <c r="R7" s="16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21">
      <c r="A8" s="5"/>
      <c r="B8" s="6" t="s">
        <v>26</v>
      </c>
      <c r="C8" s="6"/>
      <c r="D8" s="6"/>
      <c r="E8" s="6"/>
      <c r="F8" s="6"/>
      <c r="G8" s="6"/>
      <c r="H8" s="6"/>
      <c r="I8" s="6"/>
      <c r="J8" s="6"/>
      <c r="K8" s="6"/>
      <c r="L8" s="168" t="s">
        <v>159</v>
      </c>
      <c r="M8" s="169"/>
      <c r="N8" s="169"/>
      <c r="O8" s="170"/>
      <c r="P8" s="170"/>
      <c r="Q8" s="170"/>
      <c r="R8" s="171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7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168"/>
      <c r="M9" s="169"/>
      <c r="N9" s="169"/>
      <c r="O9" s="170"/>
      <c r="P9" s="170"/>
      <c r="Q9" s="170"/>
      <c r="R9" s="171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21.75" thickBot="1">
      <c r="A10" s="5"/>
      <c r="B10" s="6" t="s">
        <v>88</v>
      </c>
      <c r="C10" s="6"/>
      <c r="D10" s="6"/>
      <c r="E10" s="6"/>
      <c r="F10" s="6"/>
      <c r="G10" s="6"/>
      <c r="H10" s="6"/>
      <c r="I10" s="6"/>
      <c r="J10" s="6"/>
      <c r="K10" s="6"/>
      <c r="L10" s="164" t="s">
        <v>160</v>
      </c>
      <c r="M10" s="165"/>
      <c r="N10" s="165"/>
      <c r="O10" s="166"/>
      <c r="P10" s="166"/>
      <c r="Q10" s="166"/>
      <c r="R10" s="16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8.2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160"/>
      <c r="M11" s="161"/>
      <c r="N11" s="161"/>
      <c r="O11" s="162"/>
      <c r="P11" s="162"/>
      <c r="Q11" s="162"/>
      <c r="R11" s="16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21">
      <c r="A12" s="5"/>
      <c r="B12" s="6" t="s">
        <v>126</v>
      </c>
      <c r="C12" s="6"/>
      <c r="D12" s="6"/>
      <c r="E12" s="6"/>
      <c r="F12" s="6"/>
      <c r="G12" s="6"/>
      <c r="H12" s="6"/>
      <c r="I12" s="6"/>
      <c r="J12" s="6"/>
      <c r="K12" s="6"/>
      <c r="L12" s="168" t="s">
        <v>162</v>
      </c>
      <c r="M12" s="169"/>
      <c r="N12" s="169"/>
      <c r="O12" s="170"/>
      <c r="P12" s="170"/>
      <c r="Q12" s="170"/>
      <c r="R12" s="17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7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168"/>
      <c r="M13" s="169"/>
      <c r="N13" s="169"/>
      <c r="O13" s="170"/>
      <c r="P13" s="170"/>
      <c r="Q13" s="170"/>
      <c r="R13" s="17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21.75" thickBot="1">
      <c r="A14" s="5"/>
      <c r="B14" s="6" t="s">
        <v>141</v>
      </c>
      <c r="C14" s="6"/>
      <c r="D14" s="6"/>
      <c r="E14" s="6"/>
      <c r="F14" s="6"/>
      <c r="G14" s="6"/>
      <c r="H14" s="6"/>
      <c r="I14" s="6"/>
      <c r="J14" s="6"/>
      <c r="K14" s="6"/>
      <c r="L14" s="164" t="s">
        <v>163</v>
      </c>
      <c r="M14" s="165"/>
      <c r="N14" s="165"/>
      <c r="O14" s="166"/>
      <c r="P14" s="166"/>
      <c r="Q14" s="166"/>
      <c r="R14" s="16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7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160"/>
      <c r="M15" s="161"/>
      <c r="N15" s="161"/>
      <c r="O15" s="162"/>
      <c r="P15" s="162"/>
      <c r="Q15" s="162"/>
      <c r="R15" s="16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22.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168" t="s">
        <v>165</v>
      </c>
      <c r="M16" s="169"/>
      <c r="N16" s="169"/>
      <c r="O16" s="170"/>
      <c r="P16" s="170"/>
      <c r="Q16" s="170"/>
      <c r="R16" s="17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7.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168"/>
      <c r="M17" s="169"/>
      <c r="N17" s="169"/>
      <c r="O17" s="170"/>
      <c r="P17" s="170"/>
      <c r="Q17" s="170"/>
      <c r="R17" s="171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21.75" thickBo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164" t="s">
        <v>164</v>
      </c>
      <c r="M18" s="165"/>
      <c r="N18" s="165"/>
      <c r="O18" s="166"/>
      <c r="P18" s="166"/>
      <c r="Q18" s="166"/>
      <c r="R18" s="167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21">
      <c r="A19" s="5"/>
      <c r="B19" s="6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21">
      <c r="A20" s="5"/>
      <c r="B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21">
      <c r="A21" s="5"/>
      <c r="B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42.75" customHeight="1">
      <c r="A22" s="5"/>
      <c r="B22" s="6"/>
      <c r="C22" s="243" t="s">
        <v>161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2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2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2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2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2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2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2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2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2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2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2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2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2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2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2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2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2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2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2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2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2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2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2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2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2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ht="2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2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ht="2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2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ht="2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2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2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2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2:45" ht="2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2:45" ht="2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2:45" ht="2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2:45" ht="2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2:45" ht="2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2:45" ht="2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2:45" ht="2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2:45" ht="2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2:45" ht="2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2:45" ht="2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2:45" ht="2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2:45" ht="2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2:45" ht="2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2:45" ht="2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2:45" ht="2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2:45" ht="2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2:45" ht="2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2:45" ht="2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2:45" ht="2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2:45" ht="2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2:45" ht="2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2:45" ht="2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2:45" ht="2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2:45" ht="2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2:45" ht="2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2:45" ht="2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2:45" ht="2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2:45" ht="2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2:45" ht="2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2:45" ht="2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2:45" ht="2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2:45" ht="2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2:45" ht="2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2:45" ht="2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2:45" ht="2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2:45" ht="2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2:45" ht="2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2:45" ht="2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2:45" ht="2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2:45" ht="2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2:45" ht="2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2:45" ht="2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2:45" ht="2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2:45" ht="2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2:45" ht="2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2:45" ht="2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2:45" ht="2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2:45" ht="2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2:45" ht="2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2:45" ht="2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2:45" ht="2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2:45" ht="2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2:45" ht="2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2:45" ht="2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2:45" ht="2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2:45" ht="2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2:45" ht="2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2:45" ht="2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2:45" ht="2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2:45" ht="2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2:45" ht="2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2:45" ht="2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2:45" ht="2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2:45" ht="2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2:45" ht="2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2:45" ht="2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2:45" ht="2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2:45" ht="2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2:45" ht="2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2:45" ht="2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2:45" ht="2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2:45" ht="2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2:45" ht="2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2:45" ht="2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2:45" ht="2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2:45" ht="2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2:45" ht="2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2:45" ht="2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2:14" ht="2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ht="2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ht="2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2:14" ht="2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2:14" ht="2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ht="2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</sheetData>
  <sheetProtection/>
  <mergeCells count="3">
    <mergeCell ref="B1:H1"/>
    <mergeCell ref="L1:R1"/>
    <mergeCell ref="C22:P22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I59"/>
  <sheetViews>
    <sheetView zoomScale="165" zoomScaleNormal="165" zoomScalePageLayoutView="0" workbookViewId="0" topLeftCell="A1">
      <selection activeCell="A1" sqref="A1"/>
    </sheetView>
  </sheetViews>
  <sheetFormatPr defaultColWidth="9.140625" defaultRowHeight="15"/>
  <cols>
    <col min="1" max="1" width="2.421875" style="8" customWidth="1"/>
    <col min="2" max="3" width="3.28125" style="8" customWidth="1"/>
    <col min="4" max="4" width="1.57421875" style="8" customWidth="1"/>
    <col min="5" max="5" width="2.8515625" style="8" customWidth="1"/>
    <col min="6" max="6" width="1.57421875" style="8" bestFit="1" customWidth="1"/>
    <col min="7" max="7" width="3.140625" style="8" customWidth="1"/>
    <col min="8" max="8" width="9.28125" style="8" bestFit="1" customWidth="1"/>
    <col min="9" max="9" width="10.421875" style="8" customWidth="1"/>
    <col min="10" max="10" width="9.28125" style="8" bestFit="1" customWidth="1"/>
    <col min="11" max="11" width="9.140625" style="8" customWidth="1"/>
    <col min="12" max="12" width="3.7109375" style="8" bestFit="1" customWidth="1"/>
    <col min="13" max="13" width="8.00390625" style="8" bestFit="1" customWidth="1"/>
    <col min="14" max="16" width="9.140625" style="8" customWidth="1"/>
    <col min="17" max="17" width="5.57421875" style="8" customWidth="1"/>
    <col min="18" max="16384" width="9.140625" style="8" customWidth="1"/>
  </cols>
  <sheetData>
    <row r="1" spans="1:35" ht="15">
      <c r="A1" s="95"/>
      <c r="B1" s="96"/>
      <c r="C1" s="259" t="s">
        <v>126</v>
      </c>
      <c r="D1" s="259"/>
      <c r="E1" s="259"/>
      <c r="F1" s="259"/>
      <c r="G1" s="259"/>
      <c r="H1" s="259"/>
      <c r="I1" s="259"/>
      <c r="J1" s="259"/>
      <c r="K1" s="98"/>
      <c r="L1" s="98"/>
      <c r="M1" s="98"/>
      <c r="N1" s="98"/>
      <c r="O1" s="98"/>
      <c r="P1" s="128"/>
      <c r="Q1" s="120"/>
      <c r="R1" s="4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ht="13.5" customHeight="1">
      <c r="A2" s="49">
        <f ca="1">ROUNDUP((ROUND(RAND(),1)*10/4),0)</f>
        <v>3</v>
      </c>
      <c r="B2" s="113" t="s">
        <v>128</v>
      </c>
      <c r="C2" s="100"/>
      <c r="D2" s="50"/>
      <c r="E2" s="121"/>
      <c r="F2" s="47"/>
      <c r="G2" s="47"/>
      <c r="H2" s="15"/>
      <c r="I2" s="15"/>
      <c r="J2" s="20"/>
      <c r="K2" s="15"/>
      <c r="L2" s="51" t="str">
        <f>B2</f>
        <v>The results of a maths test are recorded below</v>
      </c>
      <c r="M2" s="52">
        <f>E3</f>
        <v>6</v>
      </c>
      <c r="N2" s="53">
        <f>A9</f>
        <v>4</v>
      </c>
      <c r="O2" s="15"/>
      <c r="P2" s="107"/>
      <c r="Q2" s="122"/>
      <c r="R2" s="4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3.5" customHeight="1">
      <c r="A3" s="46"/>
      <c r="B3" s="47"/>
      <c r="C3" s="47"/>
      <c r="D3" s="47"/>
      <c r="E3" s="50">
        <f>IF(C2=0,6,C2)</f>
        <v>6</v>
      </c>
      <c r="F3" s="47"/>
      <c r="G3" s="47"/>
      <c r="H3" s="15"/>
      <c r="I3" s="37"/>
      <c r="J3" s="15"/>
      <c r="K3" s="15"/>
      <c r="L3" s="15"/>
      <c r="M3" s="15"/>
      <c r="N3" s="15"/>
      <c r="O3" s="15"/>
      <c r="P3" s="15"/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3.5" customHeight="1">
      <c r="A4" s="46"/>
      <c r="B4" s="47"/>
      <c r="C4" s="252" t="s">
        <v>28</v>
      </c>
      <c r="D4" s="253"/>
      <c r="E4" s="253"/>
      <c r="F4" s="253"/>
      <c r="G4" s="254"/>
      <c r="H4" s="112" t="s">
        <v>23</v>
      </c>
      <c r="I4" s="41"/>
      <c r="J4" s="41"/>
      <c r="K4" s="28"/>
      <c r="L4" s="28"/>
      <c r="M4" s="28"/>
      <c r="N4" s="28"/>
      <c r="O4" s="15"/>
      <c r="P4" s="15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3.5" customHeight="1">
      <c r="A5" s="46"/>
      <c r="B5" s="47"/>
      <c r="C5" s="109">
        <f>G5-A9+1</f>
        <v>15</v>
      </c>
      <c r="D5" s="110" t="s">
        <v>35</v>
      </c>
      <c r="E5" s="48" t="s">
        <v>29</v>
      </c>
      <c r="F5" s="110" t="s">
        <v>35</v>
      </c>
      <c r="G5" s="111">
        <f>C6</f>
        <v>18</v>
      </c>
      <c r="H5" s="60">
        <f ca="1">RANDBETWEEN(1,6)</f>
        <v>2</v>
      </c>
      <c r="I5" s="57"/>
      <c r="J5" s="37"/>
      <c r="K5" s="28"/>
      <c r="L5" s="28"/>
      <c r="M5" s="28"/>
      <c r="N5" s="28"/>
      <c r="O5" s="15"/>
      <c r="P5" s="15"/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3.5" customHeight="1">
      <c r="A6" s="46"/>
      <c r="B6" s="47"/>
      <c r="C6" s="109">
        <f>G6-A9+1</f>
        <v>18</v>
      </c>
      <c r="D6" s="110" t="s">
        <v>35</v>
      </c>
      <c r="E6" s="48" t="s">
        <v>29</v>
      </c>
      <c r="F6" s="110" t="s">
        <v>35</v>
      </c>
      <c r="G6" s="111">
        <f>C7</f>
        <v>21</v>
      </c>
      <c r="H6" s="60">
        <f ca="1">RANDBETWEEN(6,11)</f>
        <v>10</v>
      </c>
      <c r="I6" s="37"/>
      <c r="J6" s="37"/>
      <c r="K6" s="28"/>
      <c r="L6" s="33"/>
      <c r="M6" s="34"/>
      <c r="N6" s="28"/>
      <c r="O6" s="15"/>
      <c r="P6" s="15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3.5" customHeight="1">
      <c r="A7" s="102">
        <f ca="1">RANDBETWEEN(2,5)</f>
        <v>4</v>
      </c>
      <c r="B7" s="47"/>
      <c r="C7" s="109">
        <f>G7-A9+1</f>
        <v>21</v>
      </c>
      <c r="D7" s="110" t="s">
        <v>35</v>
      </c>
      <c r="E7" s="48" t="s">
        <v>29</v>
      </c>
      <c r="F7" s="110" t="s">
        <v>35</v>
      </c>
      <c r="G7" s="111">
        <f>C8</f>
        <v>24</v>
      </c>
      <c r="H7" s="60">
        <f ca="1">RANDBETWEEN(4,12)</f>
        <v>11</v>
      </c>
      <c r="I7" s="37"/>
      <c r="J7" s="37"/>
      <c r="K7" s="28"/>
      <c r="L7" s="35"/>
      <c r="M7" s="36"/>
      <c r="N7" s="28"/>
      <c r="O7" s="15"/>
      <c r="P7" s="15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13.5" customHeight="1">
      <c r="A8" s="102"/>
      <c r="B8" s="47"/>
      <c r="C8" s="109">
        <f>G8-A9+1</f>
        <v>24</v>
      </c>
      <c r="D8" s="110" t="s">
        <v>35</v>
      </c>
      <c r="E8" s="48" t="s">
        <v>29</v>
      </c>
      <c r="F8" s="110" t="s">
        <v>35</v>
      </c>
      <c r="G8" s="111">
        <f>C9</f>
        <v>27</v>
      </c>
      <c r="H8" s="60">
        <f ca="1">RANDBETWEEN(3,8)</f>
        <v>3</v>
      </c>
      <c r="I8" s="37"/>
      <c r="J8" s="37"/>
      <c r="K8" s="28"/>
      <c r="L8" s="35"/>
      <c r="M8" s="36"/>
      <c r="N8" s="28"/>
      <c r="O8" s="15"/>
      <c r="P8" s="15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13.5" customHeight="1">
      <c r="A9" s="49">
        <f>IF(A7=0,11,A7)</f>
        <v>4</v>
      </c>
      <c r="B9" s="47"/>
      <c r="C9" s="109">
        <f>G9-A9+1</f>
        <v>27</v>
      </c>
      <c r="D9" s="110" t="s">
        <v>35</v>
      </c>
      <c r="E9" s="48" t="s">
        <v>29</v>
      </c>
      <c r="F9" s="110" t="s">
        <v>35</v>
      </c>
      <c r="G9" s="66">
        <f ca="1">RANDBETWEEN(30,50)</f>
        <v>30</v>
      </c>
      <c r="H9" s="60">
        <f ca="1">RANDBETWEEN(1,5)</f>
        <v>2</v>
      </c>
      <c r="I9" s="37"/>
      <c r="J9" s="37"/>
      <c r="K9" s="28"/>
      <c r="L9" s="28"/>
      <c r="M9" s="28"/>
      <c r="N9" s="28"/>
      <c r="O9" s="15"/>
      <c r="P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ht="6" customHeight="1">
      <c r="A10" s="14"/>
      <c r="B10" s="15"/>
      <c r="C10" s="37"/>
      <c r="D10" s="37"/>
      <c r="E10" s="37"/>
      <c r="F10" s="37"/>
      <c r="G10" s="37"/>
      <c r="H10" s="37"/>
      <c r="I10" s="37"/>
      <c r="J10" s="37"/>
      <c r="K10" s="28"/>
      <c r="L10" s="28"/>
      <c r="M10" s="28"/>
      <c r="N10" s="28"/>
      <c r="O10" s="15"/>
      <c r="P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15.75">
      <c r="A11" s="14"/>
      <c r="B11" s="15"/>
      <c r="C11" s="54" t="s">
        <v>127</v>
      </c>
      <c r="D11" s="37"/>
      <c r="E11" s="38"/>
      <c r="F11" s="38"/>
      <c r="G11" s="38"/>
      <c r="H11" s="39"/>
      <c r="I11" s="38"/>
      <c r="J11" s="40"/>
      <c r="K11" s="28"/>
      <c r="L11" s="41"/>
      <c r="M11" s="42"/>
      <c r="N11" s="28"/>
      <c r="O11" s="15"/>
      <c r="P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15.75">
      <c r="A12" s="14"/>
      <c r="B12" s="15"/>
      <c r="C12" s="54" t="s">
        <v>130</v>
      </c>
      <c r="D12" s="37"/>
      <c r="E12" s="38"/>
      <c r="F12" s="38"/>
      <c r="G12" s="38"/>
      <c r="H12" s="39"/>
      <c r="I12" s="38"/>
      <c r="J12" s="40"/>
      <c r="K12" s="115">
        <f ca="1">(C5+RANDBETWEEN(5,10))/100</f>
        <v>0.23</v>
      </c>
      <c r="L12" s="41"/>
      <c r="M12" s="42"/>
      <c r="N12" s="28"/>
      <c r="O12" s="15"/>
      <c r="P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12.75">
      <c r="A13" s="14"/>
      <c r="B13" s="15"/>
      <c r="C13" s="54" t="s">
        <v>129</v>
      </c>
      <c r="D13" s="28"/>
      <c r="E13" s="28"/>
      <c r="F13" s="28"/>
      <c r="G13" s="28"/>
      <c r="H13" s="28"/>
      <c r="I13" s="28"/>
      <c r="J13" s="28"/>
      <c r="K13" s="115">
        <f ca="1">(G9-RANDBETWEEN(5,10))/100</f>
        <v>0.23</v>
      </c>
      <c r="L13" s="41"/>
      <c r="M13" s="37"/>
      <c r="N13" s="28"/>
      <c r="O13" s="15"/>
      <c r="P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ht="12.75">
      <c r="A14" s="14"/>
      <c r="B14" s="15"/>
      <c r="C14" s="54" t="s">
        <v>131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5"/>
      <c r="P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ht="12.75">
      <c r="A15" s="14"/>
      <c r="B15" s="15"/>
      <c r="C15" s="28" t="s">
        <v>132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5"/>
      <c r="P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12.75">
      <c r="A16" s="14"/>
      <c r="B16" s="15"/>
      <c r="C16" s="28" t="s">
        <v>133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5"/>
      <c r="P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13.5" thickBot="1">
      <c r="A17" s="103"/>
      <c r="B17" s="104"/>
      <c r="C17" s="105" t="s">
        <v>134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4"/>
      <c r="P17" s="104"/>
      <c r="Q17" s="123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12.75">
      <c r="A18" s="15"/>
      <c r="B18" s="1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12.75">
      <c r="A19" s="15"/>
      <c r="B19" s="1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ht="12.75">
      <c r="A20" s="15"/>
      <c r="B20" s="1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ht="12.75">
      <c r="A21" s="17"/>
      <c r="B21" s="17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</sheetData>
  <sheetProtection/>
  <mergeCells count="2">
    <mergeCell ref="C4:G4"/>
    <mergeCell ref="C1:J1"/>
  </mergeCells>
  <printOptions horizontalCentered="1"/>
  <pageMargins left="0.2755905511811024" right="0.4330708661417323" top="0.5905511811023623" bottom="0.984251968503937" header="0.5118110236220472" footer="0.5118110236220472"/>
  <pageSetup horizontalDpi="360" verticalDpi="360" orientation="landscape" paperSize="9" scale="120" r:id="rId12"/>
  <drawing r:id="rId11"/>
  <legacyDrawing r:id="rId10"/>
  <oleObjects>
    <oleObject progId="Equation.3" shapeId="5413040" r:id="rId1"/>
    <oleObject progId="Equation.3" shapeId="5413041" r:id="rId2"/>
    <oleObject progId="Equation.3" shapeId="5413042" r:id="rId3"/>
    <oleObject progId="Equation.3" shapeId="5413043" r:id="rId4"/>
    <oleObject progId="Equation.3" shapeId="5413044" r:id="rId5"/>
    <oleObject progId="Equation.3" shapeId="5413045" r:id="rId6"/>
    <oleObject progId="Equation.3" shapeId="5413046" r:id="rId7"/>
    <oleObject progId="Equation.3" shapeId="5413047" r:id="rId8"/>
    <oleObject progId="Equation.3" shapeId="5413048" r:id="rId9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J59"/>
  <sheetViews>
    <sheetView zoomScale="165" zoomScaleNormal="165" zoomScalePageLayoutView="0" workbookViewId="0" topLeftCell="A1">
      <selection activeCell="D18" sqref="D18"/>
    </sheetView>
  </sheetViews>
  <sheetFormatPr defaultColWidth="9.140625" defaultRowHeight="15"/>
  <cols>
    <col min="1" max="1" width="2.421875" style="8" customWidth="1"/>
    <col min="2" max="3" width="3.28125" style="8" customWidth="1"/>
    <col min="4" max="4" width="1.57421875" style="8" customWidth="1"/>
    <col min="5" max="5" width="2.8515625" style="8" customWidth="1"/>
    <col min="6" max="6" width="1.57421875" style="8" bestFit="1" customWidth="1"/>
    <col min="7" max="7" width="3.140625" style="8" customWidth="1"/>
    <col min="8" max="8" width="9.28125" style="8" bestFit="1" customWidth="1"/>
    <col min="9" max="9" width="7.8515625" style="8" customWidth="1"/>
    <col min="10" max="10" width="14.421875" style="8" customWidth="1"/>
    <col min="11" max="11" width="5.421875" style="8" customWidth="1"/>
    <col min="12" max="12" width="6.8515625" style="8" customWidth="1"/>
    <col min="13" max="13" width="3.7109375" style="8" bestFit="1" customWidth="1"/>
    <col min="14" max="14" width="8.00390625" style="8" bestFit="1" customWidth="1"/>
    <col min="15" max="16384" width="9.140625" style="8" customWidth="1"/>
  </cols>
  <sheetData>
    <row r="1" spans="1:36" ht="15">
      <c r="A1" s="95"/>
      <c r="B1" s="96"/>
      <c r="C1" s="259" t="s">
        <v>126</v>
      </c>
      <c r="D1" s="259"/>
      <c r="E1" s="259"/>
      <c r="F1" s="259"/>
      <c r="G1" s="259"/>
      <c r="H1" s="259"/>
      <c r="I1" s="259"/>
      <c r="J1" s="259"/>
      <c r="K1" s="114"/>
      <c r="L1" s="98"/>
      <c r="M1" s="98"/>
      <c r="N1" s="98"/>
      <c r="O1" s="98"/>
      <c r="P1" s="98"/>
      <c r="Q1" s="120"/>
      <c r="R1" s="44"/>
      <c r="S1" s="44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13.5" customHeight="1">
      <c r="A2" s="49">
        <f ca="1">ROUNDUP((ROUND(RAND(),1)*10/4),0)</f>
        <v>2</v>
      </c>
      <c r="B2" s="113" t="s">
        <v>128</v>
      </c>
      <c r="C2" s="100"/>
      <c r="D2" s="50"/>
      <c r="E2" s="121"/>
      <c r="F2" s="47"/>
      <c r="G2" s="47"/>
      <c r="H2" s="15"/>
      <c r="I2" s="15"/>
      <c r="J2" s="20"/>
      <c r="K2" s="20"/>
      <c r="L2" s="15"/>
      <c r="M2" s="51" t="str">
        <f>B2</f>
        <v>The results of a maths test are recorded below</v>
      </c>
      <c r="N2" s="52">
        <f>E3</f>
        <v>6</v>
      </c>
      <c r="O2" s="53">
        <f>A9</f>
        <v>3</v>
      </c>
      <c r="P2" s="15"/>
      <c r="Q2" s="122"/>
      <c r="R2" s="44"/>
      <c r="S2" s="44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ht="13.5" customHeight="1">
      <c r="A3" s="46"/>
      <c r="B3" s="47"/>
      <c r="C3" s="47"/>
      <c r="D3" s="47"/>
      <c r="E3" s="50">
        <f>IF(C2=0,6,C2)</f>
        <v>6</v>
      </c>
      <c r="F3" s="47"/>
      <c r="G3" s="47"/>
      <c r="H3" s="15"/>
      <c r="I3" s="37"/>
      <c r="J3" s="15"/>
      <c r="K3" s="15"/>
      <c r="L3" s="15"/>
      <c r="M3" s="15"/>
      <c r="N3" s="15"/>
      <c r="O3" s="15"/>
      <c r="P3" s="15"/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ht="18" customHeight="1">
      <c r="A4" s="46"/>
      <c r="B4" s="50">
        <v>0</v>
      </c>
      <c r="C4" s="260" t="s">
        <v>136</v>
      </c>
      <c r="D4" s="261"/>
      <c r="E4" s="261"/>
      <c r="F4" s="261"/>
      <c r="G4" s="262"/>
      <c r="H4" s="112" t="s">
        <v>23</v>
      </c>
      <c r="I4" s="116" t="s">
        <v>135</v>
      </c>
      <c r="J4" s="118">
        <f>C5</f>
        <v>15</v>
      </c>
      <c r="K4" s="118"/>
      <c r="L4" s="263" t="s">
        <v>135</v>
      </c>
      <c r="M4" s="28"/>
      <c r="N4" s="28"/>
      <c r="O4" s="28"/>
      <c r="P4" s="15"/>
      <c r="Q4" s="16"/>
      <c r="R4" s="129">
        <f>$K$14</f>
        <v>14</v>
      </c>
      <c r="S4" s="129">
        <f>$K$15</f>
        <v>7</v>
      </c>
      <c r="T4" s="129">
        <f>$K$16</f>
        <v>21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ht="13.5" customHeight="1">
      <c r="A5" s="46"/>
      <c r="B5" s="50">
        <f>I5</f>
        <v>2</v>
      </c>
      <c r="C5" s="109">
        <f>'Cum. Freq. Q'!C5</f>
        <v>15</v>
      </c>
      <c r="D5" s="110" t="s">
        <v>35</v>
      </c>
      <c r="E5" s="48" t="s">
        <v>29</v>
      </c>
      <c r="F5" s="110" t="s">
        <v>35</v>
      </c>
      <c r="G5" s="111">
        <f>'Cum. Freq. Q'!G5</f>
        <v>18</v>
      </c>
      <c r="H5" s="60">
        <f>'Cum. Freq. Q'!H5</f>
        <v>2</v>
      </c>
      <c r="I5" s="117">
        <f>H5</f>
        <v>2</v>
      </c>
      <c r="J5" s="119">
        <f>G5</f>
        <v>18</v>
      </c>
      <c r="K5" s="119"/>
      <c r="L5" s="263"/>
      <c r="M5" s="28"/>
      <c r="N5" s="28"/>
      <c r="O5" s="28"/>
      <c r="P5" s="15"/>
      <c r="Q5" s="16"/>
      <c r="R5" s="129">
        <f>$K$14</f>
        <v>14</v>
      </c>
      <c r="S5" s="129">
        <f>$K$15</f>
        <v>7</v>
      </c>
      <c r="T5" s="129">
        <f>$K$16</f>
        <v>21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ht="13.5" customHeight="1">
      <c r="A6" s="46"/>
      <c r="B6" s="50">
        <f>I6</f>
        <v>12</v>
      </c>
      <c r="C6" s="109">
        <f>'Cum. Freq. Q'!C6</f>
        <v>18</v>
      </c>
      <c r="D6" s="110" t="s">
        <v>35</v>
      </c>
      <c r="E6" s="48" t="s">
        <v>29</v>
      </c>
      <c r="F6" s="110" t="s">
        <v>35</v>
      </c>
      <c r="G6" s="111">
        <f>'Cum. Freq. Q'!G6</f>
        <v>21</v>
      </c>
      <c r="H6" s="60">
        <f>'Cum. Freq. Q'!H6</f>
        <v>10</v>
      </c>
      <c r="I6" s="117">
        <f>I5+H6</f>
        <v>12</v>
      </c>
      <c r="J6" s="119">
        <f>G6</f>
        <v>21</v>
      </c>
      <c r="K6" s="119"/>
      <c r="L6" s="263"/>
      <c r="M6" s="33"/>
      <c r="N6" s="34"/>
      <c r="O6" s="28"/>
      <c r="P6" s="15"/>
      <c r="Q6" s="16"/>
      <c r="R6" s="129">
        <f>$K$14</f>
        <v>14</v>
      </c>
      <c r="S6" s="129">
        <f>$K$15</f>
        <v>7</v>
      </c>
      <c r="T6" s="129">
        <f>$K$16</f>
        <v>21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13.5" customHeight="1">
      <c r="A7" s="102">
        <f ca="1">RANDBETWEEN(2,5)</f>
        <v>3</v>
      </c>
      <c r="B7" s="50">
        <f>I7</f>
        <v>23</v>
      </c>
      <c r="C7" s="109">
        <f>'Cum. Freq. Q'!C7</f>
        <v>21</v>
      </c>
      <c r="D7" s="110" t="s">
        <v>35</v>
      </c>
      <c r="E7" s="48" t="s">
        <v>29</v>
      </c>
      <c r="F7" s="110" t="s">
        <v>35</v>
      </c>
      <c r="G7" s="111">
        <f>'Cum. Freq. Q'!G7</f>
        <v>24</v>
      </c>
      <c r="H7" s="60">
        <f>'Cum. Freq. Q'!H7</f>
        <v>11</v>
      </c>
      <c r="I7" s="117">
        <f>I6+H7</f>
        <v>23</v>
      </c>
      <c r="J7" s="119">
        <f>G7</f>
        <v>24</v>
      </c>
      <c r="K7" s="119"/>
      <c r="L7" s="263"/>
      <c r="M7" s="35"/>
      <c r="N7" s="36"/>
      <c r="O7" s="28"/>
      <c r="P7" s="15"/>
      <c r="Q7" s="16"/>
      <c r="R7" s="129">
        <f>$K$14</f>
        <v>14</v>
      </c>
      <c r="S7" s="129"/>
      <c r="T7" s="129">
        <f>$K$16</f>
        <v>21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13.5" customHeight="1">
      <c r="A8" s="102"/>
      <c r="B8" s="50">
        <f>I8</f>
        <v>26</v>
      </c>
      <c r="C8" s="109">
        <f>'Cum. Freq. Q'!C8</f>
        <v>24</v>
      </c>
      <c r="D8" s="110" t="s">
        <v>35</v>
      </c>
      <c r="E8" s="48" t="s">
        <v>29</v>
      </c>
      <c r="F8" s="110" t="s">
        <v>35</v>
      </c>
      <c r="G8" s="111">
        <f>'Cum. Freq. Q'!G8</f>
        <v>27</v>
      </c>
      <c r="H8" s="60">
        <f>'Cum. Freq. Q'!H8</f>
        <v>3</v>
      </c>
      <c r="I8" s="117">
        <f>I7+H8</f>
        <v>26</v>
      </c>
      <c r="J8" s="119">
        <f>G8</f>
        <v>27</v>
      </c>
      <c r="K8" s="119"/>
      <c r="L8" s="263"/>
      <c r="M8" s="35"/>
      <c r="N8" s="36"/>
      <c r="O8" s="28"/>
      <c r="P8" s="15"/>
      <c r="Q8" s="16"/>
      <c r="R8" s="129"/>
      <c r="S8" s="129"/>
      <c r="T8" s="129">
        <f>$K$16</f>
        <v>21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13.5" customHeight="1">
      <c r="A9" s="49">
        <f>IF(A7=0,11,A7)</f>
        <v>3</v>
      </c>
      <c r="B9" s="50">
        <f>I9</f>
        <v>28</v>
      </c>
      <c r="C9" s="109">
        <f>'Cum. Freq. Q'!C9</f>
        <v>27</v>
      </c>
      <c r="D9" s="110" t="s">
        <v>35</v>
      </c>
      <c r="E9" s="48" t="s">
        <v>29</v>
      </c>
      <c r="F9" s="110" t="s">
        <v>35</v>
      </c>
      <c r="G9" s="111">
        <f>'Cum. Freq. Q'!G9</f>
        <v>30</v>
      </c>
      <c r="H9" s="60">
        <f>'Cum. Freq. Q'!H9</f>
        <v>2</v>
      </c>
      <c r="I9" s="117">
        <f>I8+H9</f>
        <v>28</v>
      </c>
      <c r="J9" s="119">
        <f>G9</f>
        <v>30</v>
      </c>
      <c r="K9" s="119"/>
      <c r="L9" s="263"/>
      <c r="M9" s="28"/>
      <c r="N9" s="28"/>
      <c r="O9" s="28"/>
      <c r="P9" s="15"/>
      <c r="Q9" s="16"/>
      <c r="R9" s="129"/>
      <c r="S9" s="129"/>
      <c r="T9" s="129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ht="6" customHeight="1">
      <c r="A10" s="14"/>
      <c r="B10" s="15"/>
      <c r="C10" s="37"/>
      <c r="D10" s="37"/>
      <c r="E10" s="37"/>
      <c r="F10" s="37"/>
      <c r="G10" s="37"/>
      <c r="H10" s="37"/>
      <c r="I10" s="37"/>
      <c r="J10" s="37"/>
      <c r="K10" s="37"/>
      <c r="L10" s="263"/>
      <c r="M10" s="28"/>
      <c r="N10" s="28"/>
      <c r="O10" s="28"/>
      <c r="P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ht="15.75">
      <c r="A11" s="14"/>
      <c r="B11" s="15"/>
      <c r="C11" s="54" t="s">
        <v>127</v>
      </c>
      <c r="D11" s="37"/>
      <c r="E11" s="38"/>
      <c r="F11" s="38"/>
      <c r="G11" s="38"/>
      <c r="H11" s="39"/>
      <c r="I11" s="38"/>
      <c r="J11" s="40"/>
      <c r="K11" s="40"/>
      <c r="L11" s="263"/>
      <c r="M11" s="41"/>
      <c r="N11" s="42"/>
      <c r="O11" s="28"/>
      <c r="P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ht="15.75">
      <c r="A12" s="14"/>
      <c r="B12" s="15"/>
      <c r="C12" s="54" t="s">
        <v>130</v>
      </c>
      <c r="D12" s="37"/>
      <c r="E12" s="38"/>
      <c r="F12" s="38"/>
      <c r="G12" s="38"/>
      <c r="H12" s="39"/>
      <c r="I12" s="38"/>
      <c r="J12" s="40"/>
      <c r="K12" s="115">
        <f ca="1">(C5+RANDBETWEEN(5,10))/100</f>
        <v>0.22</v>
      </c>
      <c r="L12" s="127"/>
      <c r="M12" s="41"/>
      <c r="N12" s="42"/>
      <c r="O12" s="28"/>
      <c r="P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12.75">
      <c r="A13" s="14"/>
      <c r="B13" s="15"/>
      <c r="C13" s="54" t="s">
        <v>129</v>
      </c>
      <c r="D13" s="28"/>
      <c r="E13" s="28"/>
      <c r="F13" s="28"/>
      <c r="G13" s="28"/>
      <c r="H13" s="28"/>
      <c r="I13" s="28"/>
      <c r="J13" s="28"/>
      <c r="K13" s="115">
        <f ca="1">(G9-RANDBETWEEN(5,10))/100</f>
        <v>0.23</v>
      </c>
      <c r="L13" s="17"/>
      <c r="M13" s="41"/>
      <c r="N13" s="37"/>
      <c r="O13" s="28"/>
      <c r="P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12.75">
      <c r="A14" s="14"/>
      <c r="B14" s="15"/>
      <c r="C14" s="54" t="s">
        <v>137</v>
      </c>
      <c r="D14" s="28"/>
      <c r="E14" s="28"/>
      <c r="F14" s="28"/>
      <c r="G14" s="28"/>
      <c r="H14" s="28"/>
      <c r="I14" s="28"/>
      <c r="J14" s="28"/>
      <c r="K14" s="124">
        <f>I9/2</f>
        <v>14</v>
      </c>
      <c r="L14" s="125"/>
      <c r="M14" s="28"/>
      <c r="N14" s="28"/>
      <c r="O14" s="28"/>
      <c r="P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12.75">
      <c r="A15" s="14"/>
      <c r="B15" s="15"/>
      <c r="C15" s="28" t="s">
        <v>139</v>
      </c>
      <c r="D15" s="28"/>
      <c r="E15" s="28"/>
      <c r="F15" s="28"/>
      <c r="G15" s="28"/>
      <c r="H15" s="28"/>
      <c r="I15" s="28"/>
      <c r="J15" s="28"/>
      <c r="K15" s="124">
        <f>I9/4</f>
        <v>7</v>
      </c>
      <c r="L15" s="125"/>
      <c r="M15" s="28"/>
      <c r="N15" s="264" t="str">
        <f>C4</f>
        <v>Percentage marks</v>
      </c>
      <c r="O15" s="264"/>
      <c r="P15" s="264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12.75">
      <c r="A16" s="14"/>
      <c r="B16" s="15"/>
      <c r="C16" s="28" t="s">
        <v>138</v>
      </c>
      <c r="D16" s="28"/>
      <c r="E16" s="28"/>
      <c r="F16" s="28"/>
      <c r="G16" s="28"/>
      <c r="H16" s="28"/>
      <c r="I16" s="28"/>
      <c r="J16" s="28"/>
      <c r="K16" s="124">
        <f>K15*3</f>
        <v>21</v>
      </c>
      <c r="L16" s="125"/>
      <c r="M16" s="28"/>
      <c r="N16" s="28"/>
      <c r="O16" s="28"/>
      <c r="P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13.5" thickBot="1">
      <c r="A17" s="103"/>
      <c r="B17" s="104"/>
      <c r="C17" s="105" t="s">
        <v>140</v>
      </c>
      <c r="D17" s="105"/>
      <c r="E17" s="105"/>
      <c r="F17" s="105"/>
      <c r="G17" s="105"/>
      <c r="H17" s="105"/>
      <c r="I17" s="105"/>
      <c r="J17" s="105"/>
      <c r="K17" s="105"/>
      <c r="L17" s="126"/>
      <c r="M17" s="105"/>
      <c r="N17" s="105"/>
      <c r="O17" s="105"/>
      <c r="P17" s="104"/>
      <c r="Q17" s="123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12.75">
      <c r="A18" s="15"/>
      <c r="B18" s="1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5"/>
      <c r="Q18" s="15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ht="12.75">
      <c r="A19" s="15"/>
      <c r="B19" s="1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5"/>
      <c r="Q19" s="15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12.75">
      <c r="A20" s="15"/>
      <c r="B20" s="1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5"/>
      <c r="Q20" s="15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ht="12.75">
      <c r="A21" s="17"/>
      <c r="B21" s="17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</sheetData>
  <sheetProtection/>
  <mergeCells count="4">
    <mergeCell ref="C1:J1"/>
    <mergeCell ref="C4:G4"/>
    <mergeCell ref="L4:L11"/>
    <mergeCell ref="N15:P15"/>
  </mergeCells>
  <printOptions horizontalCentered="1"/>
  <pageMargins left="0.2755905511811024" right="0.4330708661417323" top="0.5905511811023623" bottom="0.984251968503937" header="0.5118110236220472" footer="0.5118110236220472"/>
  <pageSetup horizontalDpi="360" verticalDpi="360" orientation="landscape" paperSize="9" scale="120" r:id="rId12"/>
  <drawing r:id="rId11"/>
  <legacyDrawing r:id="rId10"/>
  <oleObjects>
    <oleObject progId="Equation.3" shapeId="5465026" r:id="rId1"/>
    <oleObject progId="Equation.3" shapeId="5465027" r:id="rId2"/>
    <oleObject progId="Equation.3" shapeId="5465028" r:id="rId3"/>
    <oleObject progId="Equation.3" shapeId="5465029" r:id="rId4"/>
    <oleObject progId="Equation.3" shapeId="5465030" r:id="rId5"/>
    <oleObject progId="Equation.3" shapeId="5465031" r:id="rId6"/>
    <oleObject progId="Equation.3" shapeId="5465032" r:id="rId7"/>
    <oleObject progId="Equation.3" shapeId="5465033" r:id="rId8"/>
    <oleObject progId="Equation.3" shapeId="5465034" r:id="rId9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BE30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28125" style="0" customWidth="1"/>
    <col min="2" max="2" width="17.421875" style="0" customWidth="1"/>
    <col min="3" max="26" width="2.421875" style="0" customWidth="1"/>
    <col min="27" max="27" width="4.57421875" style="0" customWidth="1"/>
    <col min="28" max="35" width="4.140625" style="1" bestFit="1" customWidth="1"/>
    <col min="36" max="39" width="4.00390625" style="0" bestFit="1" customWidth="1"/>
  </cols>
  <sheetData>
    <row r="1" spans="1:57" ht="21" customHeight="1">
      <c r="A1" s="271" t="s">
        <v>141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3"/>
      <c r="AE1" s="227"/>
      <c r="AF1" s="228"/>
      <c r="AG1" s="228"/>
      <c r="AH1" s="137"/>
      <c r="AI1" s="13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6.7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53"/>
      <c r="AC2" s="153"/>
      <c r="AD2" s="232"/>
      <c r="AE2" s="229"/>
      <c r="AF2" s="149"/>
      <c r="AG2" s="149"/>
      <c r="AH2" s="137"/>
      <c r="AI2" s="137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16.5">
      <c r="A3" s="147"/>
      <c r="B3" s="240" t="s">
        <v>142</v>
      </c>
      <c r="C3" s="274">
        <v>2007</v>
      </c>
      <c r="D3" s="275"/>
      <c r="E3" s="275"/>
      <c r="F3" s="275"/>
      <c r="G3" s="275"/>
      <c r="H3" s="275"/>
      <c r="I3" s="275"/>
      <c r="J3" s="276"/>
      <c r="K3" s="274">
        <v>2008</v>
      </c>
      <c r="L3" s="275"/>
      <c r="M3" s="275"/>
      <c r="N3" s="275"/>
      <c r="O3" s="275"/>
      <c r="P3" s="275"/>
      <c r="Q3" s="275"/>
      <c r="R3" s="276"/>
      <c r="S3" s="274">
        <v>2009</v>
      </c>
      <c r="T3" s="275"/>
      <c r="U3" s="275"/>
      <c r="V3" s="275"/>
      <c r="W3" s="275"/>
      <c r="X3" s="275"/>
      <c r="Y3" s="275"/>
      <c r="Z3" s="276"/>
      <c r="AA3" s="153"/>
      <c r="AB3" s="153"/>
      <c r="AC3" s="153"/>
      <c r="AD3" s="232"/>
      <c r="AE3" s="229"/>
      <c r="AF3" s="149"/>
      <c r="AG3" s="149"/>
      <c r="AH3" s="137"/>
      <c r="AI3" s="137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16.5">
      <c r="A4" s="147"/>
      <c r="B4" s="240" t="s">
        <v>143</v>
      </c>
      <c r="C4" s="267">
        <f>'Moving Avg Answer'!C4:D4</f>
        <v>1</v>
      </c>
      <c r="D4" s="267"/>
      <c r="E4" s="267">
        <f>'Moving Avg Answer'!E4:F4</f>
        <v>2</v>
      </c>
      <c r="F4" s="267"/>
      <c r="G4" s="267">
        <f>'Moving Avg Answer'!G4:H4</f>
        <v>3</v>
      </c>
      <c r="H4" s="267"/>
      <c r="I4" s="267">
        <f>'Moving Avg Answer'!I4:J4</f>
        <v>4</v>
      </c>
      <c r="J4" s="267"/>
      <c r="K4" s="267">
        <f>'Moving Avg Answer'!K4:L4</f>
        <v>1</v>
      </c>
      <c r="L4" s="267"/>
      <c r="M4" s="267">
        <f>'Moving Avg Answer'!M4:N4</f>
        <v>2</v>
      </c>
      <c r="N4" s="267"/>
      <c r="O4" s="267">
        <f>'Moving Avg Answer'!O4:P4</f>
        <v>3</v>
      </c>
      <c r="P4" s="267"/>
      <c r="Q4" s="267">
        <f>'Moving Avg Answer'!Q4:R4</f>
        <v>4</v>
      </c>
      <c r="R4" s="267"/>
      <c r="S4" s="267">
        <f>'Moving Avg Answer'!S4:T4</f>
        <v>1</v>
      </c>
      <c r="T4" s="267"/>
      <c r="U4" s="267">
        <f>'Moving Avg Answer'!U4:V4</f>
        <v>2</v>
      </c>
      <c r="V4" s="267"/>
      <c r="W4" s="267">
        <f>'Moving Avg Answer'!W4:X4</f>
        <v>3</v>
      </c>
      <c r="X4" s="267"/>
      <c r="Y4" s="267">
        <f>'Moving Avg Answer'!Y4:Z4</f>
        <v>4</v>
      </c>
      <c r="Z4" s="267"/>
      <c r="AA4" s="153"/>
      <c r="AB4" s="150">
        <f>C4</f>
        <v>1</v>
      </c>
      <c r="AC4" s="150">
        <f>E4</f>
        <v>2</v>
      </c>
      <c r="AD4" s="151">
        <f>G4</f>
        <v>3</v>
      </c>
      <c r="AE4" s="230">
        <f>I4</f>
        <v>4</v>
      </c>
      <c r="AF4" s="150">
        <f>K4</f>
        <v>1</v>
      </c>
      <c r="AG4" s="150">
        <f>M4</f>
        <v>2</v>
      </c>
      <c r="AH4" s="140">
        <f>O4</f>
        <v>3</v>
      </c>
      <c r="AI4" s="140">
        <f>Q4</f>
        <v>4</v>
      </c>
      <c r="AJ4" s="141">
        <f>S4</f>
        <v>1</v>
      </c>
      <c r="AK4" s="141">
        <f>U4</f>
        <v>2</v>
      </c>
      <c r="AL4" s="141">
        <f>W4</f>
        <v>3</v>
      </c>
      <c r="AM4" s="141">
        <f>Y4</f>
        <v>4</v>
      </c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16.5">
      <c r="A5" s="147"/>
      <c r="B5" s="240" t="s">
        <v>145</v>
      </c>
      <c r="C5" s="267">
        <f>'Moving Avg Answer'!C5:D5</f>
        <v>20</v>
      </c>
      <c r="D5" s="267"/>
      <c r="E5" s="267">
        <f>'Moving Avg Answer'!E5:F5</f>
        <v>27</v>
      </c>
      <c r="F5" s="267"/>
      <c r="G5" s="267">
        <f>'Moving Avg Answer'!G5:H5</f>
        <v>66</v>
      </c>
      <c r="H5" s="267"/>
      <c r="I5" s="267">
        <f>'Moving Avg Answer'!I5:J5</f>
        <v>36</v>
      </c>
      <c r="J5" s="267"/>
      <c r="K5" s="267">
        <f>'Moving Avg Answer'!K5:L5</f>
        <v>25</v>
      </c>
      <c r="L5" s="267"/>
      <c r="M5" s="267">
        <f>'Moving Avg Answer'!M5:N5</f>
        <v>39</v>
      </c>
      <c r="N5" s="267"/>
      <c r="O5" s="267">
        <f>'Moving Avg Answer'!O5:P5</f>
        <v>79</v>
      </c>
      <c r="P5" s="267"/>
      <c r="Q5" s="267">
        <f>'Moving Avg Answer'!Q5:R5</f>
        <v>36</v>
      </c>
      <c r="R5" s="267"/>
      <c r="S5" s="267">
        <f>'Moving Avg Answer'!S5:T5</f>
        <v>16</v>
      </c>
      <c r="T5" s="267"/>
      <c r="U5" s="267">
        <f>'Moving Avg Answer'!U5:V5</f>
        <v>29</v>
      </c>
      <c r="V5" s="267"/>
      <c r="W5" s="267">
        <f>'Moving Avg Answer'!W5:X5</f>
        <v>71</v>
      </c>
      <c r="X5" s="267"/>
      <c r="Y5" s="267">
        <f>'Moving Avg Answer'!Y5:Z5</f>
        <v>27</v>
      </c>
      <c r="Z5" s="267"/>
      <c r="AA5" s="153"/>
      <c r="AB5" s="150">
        <f>C5</f>
        <v>20</v>
      </c>
      <c r="AC5" s="150">
        <f>E5</f>
        <v>27</v>
      </c>
      <c r="AD5" s="151">
        <f>G5</f>
        <v>66</v>
      </c>
      <c r="AE5" s="230">
        <f>I5</f>
        <v>36</v>
      </c>
      <c r="AF5" s="150">
        <f>K5</f>
        <v>25</v>
      </c>
      <c r="AG5" s="150">
        <f>M5</f>
        <v>39</v>
      </c>
      <c r="AH5" s="140">
        <f>O5</f>
        <v>79</v>
      </c>
      <c r="AI5" s="140">
        <f>Q5</f>
        <v>36</v>
      </c>
      <c r="AJ5" s="141">
        <f>S5</f>
        <v>16</v>
      </c>
      <c r="AK5" s="141">
        <f>U5</f>
        <v>29</v>
      </c>
      <c r="AL5" s="141">
        <f>W5</f>
        <v>71</v>
      </c>
      <c r="AM5" s="141">
        <f>Y5</f>
        <v>27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6.5">
      <c r="A6" s="147"/>
      <c r="B6" s="240" t="s">
        <v>144</v>
      </c>
      <c r="C6" s="148"/>
      <c r="D6" s="269"/>
      <c r="E6" s="270"/>
      <c r="F6" s="265">
        <f>AVERAGE(AB5:AE5)</f>
        <v>37.25</v>
      </c>
      <c r="G6" s="265"/>
      <c r="H6" s="265">
        <f>AVERAGE(AC5:AF5)</f>
        <v>38.5</v>
      </c>
      <c r="I6" s="265"/>
      <c r="J6" s="265">
        <f>AVERAGE(AD5:AG5)</f>
        <v>41.5</v>
      </c>
      <c r="K6" s="265"/>
      <c r="L6" s="265">
        <f>AVERAGE(AE5:AH5)</f>
        <v>44.75</v>
      </c>
      <c r="M6" s="265"/>
      <c r="N6" s="265">
        <f>AVERAGE(AF5:AI5)</f>
        <v>44.75</v>
      </c>
      <c r="O6" s="265"/>
      <c r="P6" s="265">
        <f>AVERAGE(AG5:AJ5)</f>
        <v>42.5</v>
      </c>
      <c r="Q6" s="265"/>
      <c r="R6" s="265">
        <f>AVERAGE(AH5:AK5)</f>
        <v>40</v>
      </c>
      <c r="S6" s="265"/>
      <c r="T6" s="265">
        <f>AVERAGE(AI5:AL5)</f>
        <v>38</v>
      </c>
      <c r="U6" s="265"/>
      <c r="V6" s="265">
        <f>AVERAGE(AJ5:AM5)</f>
        <v>35.75</v>
      </c>
      <c r="W6" s="265"/>
      <c r="X6" s="148"/>
      <c r="Y6" s="148"/>
      <c r="Z6" s="148"/>
      <c r="AA6" s="148"/>
      <c r="AB6" s="152"/>
      <c r="AC6" s="152"/>
      <c r="AD6" s="233">
        <f>F6</f>
        <v>37.25</v>
      </c>
      <c r="AE6" s="231">
        <f>H6</f>
        <v>38.5</v>
      </c>
      <c r="AF6" s="99">
        <f>J6</f>
        <v>41.5</v>
      </c>
      <c r="AG6" s="99">
        <f>L6</f>
        <v>44.75</v>
      </c>
      <c r="AH6" s="142">
        <f>N6</f>
        <v>44.75</v>
      </c>
      <c r="AI6" s="142">
        <f>P6</f>
        <v>42.5</v>
      </c>
      <c r="AJ6" s="141">
        <f>R6</f>
        <v>40</v>
      </c>
      <c r="AK6" s="141">
        <f>T6</f>
        <v>38</v>
      </c>
      <c r="AL6" s="141">
        <f>V6</f>
        <v>35.75</v>
      </c>
      <c r="AM6" s="141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8.25" customHeigh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53"/>
      <c r="AC7" s="153"/>
      <c r="AD7" s="232"/>
      <c r="AE7" s="229"/>
      <c r="AF7" s="149"/>
      <c r="AG7" s="149"/>
      <c r="AH7" s="137"/>
      <c r="AI7" s="137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ht="16.5">
      <c r="A8" s="147"/>
      <c r="B8" s="148" t="s">
        <v>147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53"/>
      <c r="AC8" s="153"/>
      <c r="AD8" s="232"/>
      <c r="AE8" s="229"/>
      <c r="AF8" s="149"/>
      <c r="AG8" s="149"/>
      <c r="AH8" s="137"/>
      <c r="AI8" s="137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ht="7.5" customHeigh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53"/>
      <c r="AC9" s="153"/>
      <c r="AD9" s="232"/>
      <c r="AE9" s="229"/>
      <c r="AF9" s="149"/>
      <c r="AG9" s="149"/>
      <c r="AH9" s="137"/>
      <c r="AI9" s="137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16.5">
      <c r="A10" s="147"/>
      <c r="B10" s="148" t="s">
        <v>146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53"/>
      <c r="AC10" s="153"/>
      <c r="AD10" s="232"/>
      <c r="AE10" s="229"/>
      <c r="AF10" s="149"/>
      <c r="AG10" s="149"/>
      <c r="AH10" s="137"/>
      <c r="AI10" s="137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16.5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53"/>
      <c r="AC11" s="153"/>
      <c r="AD11" s="232"/>
      <c r="AE11" s="229"/>
      <c r="AF11" s="149"/>
      <c r="AG11" s="149"/>
      <c r="AH11" s="137"/>
      <c r="AI11" s="137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16.5">
      <c r="A12" s="147"/>
      <c r="B12" s="148"/>
      <c r="C12" s="148"/>
      <c r="D12" s="266" t="str">
        <f>B5</f>
        <v>Sales (£1000's)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53"/>
      <c r="AC12" s="153"/>
      <c r="AD12" s="232"/>
      <c r="AE12" s="229"/>
      <c r="AF12" s="149"/>
      <c r="AG12" s="149"/>
      <c r="AH12" s="137"/>
      <c r="AI12" s="137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ht="16.5">
      <c r="A13" s="147"/>
      <c r="B13" s="148"/>
      <c r="C13" s="148"/>
      <c r="D13" s="266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53"/>
      <c r="AC13" s="153"/>
      <c r="AD13" s="232"/>
      <c r="AE13" s="229"/>
      <c r="AF13" s="149"/>
      <c r="AG13" s="149"/>
      <c r="AH13" s="137"/>
      <c r="AI13" s="137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57" ht="16.5">
      <c r="A14" s="147"/>
      <c r="B14" s="148"/>
      <c r="C14" s="148"/>
      <c r="D14" s="266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53"/>
      <c r="AC14" s="153"/>
      <c r="AD14" s="232"/>
      <c r="AE14" s="229"/>
      <c r="AF14" s="149"/>
      <c r="AG14" s="149"/>
      <c r="AH14" s="137"/>
      <c r="AI14" s="137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16.5">
      <c r="A15" s="147"/>
      <c r="B15" s="148"/>
      <c r="C15" s="148"/>
      <c r="D15" s="266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53"/>
      <c r="AC15" s="153"/>
      <c r="AD15" s="232"/>
      <c r="AE15" s="229"/>
      <c r="AF15" s="149"/>
      <c r="AG15" s="149"/>
      <c r="AH15" s="137"/>
      <c r="AI15" s="137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ht="16.5">
      <c r="A16" s="147"/>
      <c r="B16" s="148"/>
      <c r="C16" s="148"/>
      <c r="D16" s="266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53"/>
      <c r="AC16" s="153"/>
      <c r="AD16" s="232"/>
      <c r="AE16" s="229"/>
      <c r="AF16" s="149"/>
      <c r="AG16" s="149"/>
      <c r="AH16" s="137"/>
      <c r="AI16" s="137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ht="16.5">
      <c r="A17" s="147"/>
      <c r="B17" s="148"/>
      <c r="C17" s="148"/>
      <c r="D17" s="266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53"/>
      <c r="AC17" s="153"/>
      <c r="AD17" s="232"/>
      <c r="AE17" s="229"/>
      <c r="AF17" s="149"/>
      <c r="AG17" s="149"/>
      <c r="AH17" s="137"/>
      <c r="AI17" s="137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16.5">
      <c r="A18" s="147"/>
      <c r="B18" s="148"/>
      <c r="C18" s="148"/>
      <c r="D18" s="266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53"/>
      <c r="AC18" s="153"/>
      <c r="AD18" s="232"/>
      <c r="AE18" s="229"/>
      <c r="AF18" s="149"/>
      <c r="AG18" s="149"/>
      <c r="AH18" s="137"/>
      <c r="AI18" s="137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16.5">
      <c r="A19" s="147"/>
      <c r="B19" s="148"/>
      <c r="C19" s="148"/>
      <c r="D19" s="266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53"/>
      <c r="AC19" s="153"/>
      <c r="AD19" s="232"/>
      <c r="AE19" s="229"/>
      <c r="AF19" s="149"/>
      <c r="AG19" s="149"/>
      <c r="AH19" s="137"/>
      <c r="AI19" s="137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ht="16.5">
      <c r="A20" s="147"/>
      <c r="B20" s="148"/>
      <c r="C20" s="148"/>
      <c r="D20" s="266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53"/>
      <c r="AC20" s="153"/>
      <c r="AD20" s="232"/>
      <c r="AE20" s="229"/>
      <c r="AF20" s="149"/>
      <c r="AG20" s="149"/>
      <c r="AH20" s="137"/>
      <c r="AI20" s="137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ht="16.5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53"/>
      <c r="AC21" s="153"/>
      <c r="AD21" s="232"/>
      <c r="AE21" s="229"/>
      <c r="AF21" s="149"/>
      <c r="AG21" s="149"/>
      <c r="AH21" s="137"/>
      <c r="AI21" s="137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ht="16.5">
      <c r="A22" s="147"/>
      <c r="B22" s="148"/>
      <c r="C22" s="148"/>
      <c r="D22" s="148"/>
      <c r="E22" s="148"/>
      <c r="F22" s="268">
        <f>C3</f>
        <v>2007</v>
      </c>
      <c r="G22" s="268"/>
      <c r="H22" s="268"/>
      <c r="I22" s="268"/>
      <c r="J22" s="148"/>
      <c r="K22" s="268">
        <f>K3</f>
        <v>2008</v>
      </c>
      <c r="L22" s="268"/>
      <c r="M22" s="268"/>
      <c r="N22" s="268"/>
      <c r="O22" s="148"/>
      <c r="P22" s="268">
        <f>S3</f>
        <v>2009</v>
      </c>
      <c r="Q22" s="268"/>
      <c r="R22" s="268"/>
      <c r="S22" s="268"/>
      <c r="T22" s="148"/>
      <c r="U22" s="148"/>
      <c r="V22" s="148"/>
      <c r="W22" s="148"/>
      <c r="X22" s="148"/>
      <c r="Y22" s="148"/>
      <c r="Z22" s="148"/>
      <c r="AA22" s="148"/>
      <c r="AB22" s="153"/>
      <c r="AC22" s="153"/>
      <c r="AD22" s="232"/>
      <c r="AE22" s="229"/>
      <c r="AF22" s="149"/>
      <c r="AG22" s="149"/>
      <c r="AH22" s="137"/>
      <c r="AI22" s="137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ht="17.25" thickBo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6"/>
      <c r="AC23" s="156"/>
      <c r="AD23" s="234"/>
      <c r="AE23" s="229"/>
      <c r="AF23" s="149"/>
      <c r="AG23" s="149"/>
      <c r="AH23" s="137"/>
      <c r="AI23" s="137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ht="16.5">
      <c r="A24" s="5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9"/>
      <c r="AC24" s="139"/>
      <c r="AD24" s="139"/>
      <c r="AE24" s="139"/>
      <c r="AF24" s="137"/>
      <c r="AG24" s="137"/>
      <c r="AH24" s="137"/>
      <c r="AI24" s="137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ht="16.5">
      <c r="A25" s="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9"/>
      <c r="AC25" s="139"/>
      <c r="AD25" s="139"/>
      <c r="AE25" s="139"/>
      <c r="AF25" s="137"/>
      <c r="AG25" s="137"/>
      <c r="AH25" s="137"/>
      <c r="AI25" s="137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ht="16.5">
      <c r="A26" s="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9"/>
      <c r="AC26" s="139"/>
      <c r="AD26" s="139"/>
      <c r="AE26" s="139"/>
      <c r="AF26" s="137"/>
      <c r="AG26" s="137"/>
      <c r="AH26" s="137"/>
      <c r="AI26" s="137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ht="16.5">
      <c r="A27" s="5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  <c r="AC27" s="139"/>
      <c r="AD27" s="139"/>
      <c r="AE27" s="139"/>
      <c r="AF27" s="137"/>
      <c r="AG27" s="137"/>
      <c r="AH27" s="137"/>
      <c r="AI27" s="137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57" ht="16.5">
      <c r="A28" s="5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  <c r="AC28" s="139"/>
      <c r="AD28" s="139"/>
      <c r="AE28" s="139"/>
      <c r="AF28" s="137"/>
      <c r="AG28" s="137"/>
      <c r="AH28" s="137"/>
      <c r="AI28" s="137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ht="16.5">
      <c r="A29" s="5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9"/>
      <c r="AC29" s="139"/>
      <c r="AD29" s="139"/>
      <c r="AE29" s="139"/>
      <c r="AF29" s="137"/>
      <c r="AG29" s="137"/>
      <c r="AH29" s="137"/>
      <c r="AI29" s="137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ht="16.5">
      <c r="A30" s="5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9"/>
      <c r="AC30" s="139"/>
      <c r="AD30" s="139"/>
      <c r="AE30" s="139"/>
      <c r="AF30" s="137"/>
      <c r="AG30" s="137"/>
      <c r="AH30" s="137"/>
      <c r="AI30" s="137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ht="16.5">
      <c r="A31" s="5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9"/>
      <c r="AC31" s="139"/>
      <c r="AD31" s="139"/>
      <c r="AE31" s="139"/>
      <c r="AF31" s="137"/>
      <c r="AG31" s="137"/>
      <c r="AH31" s="137"/>
      <c r="AI31" s="137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57" ht="16.5">
      <c r="A32" s="5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9"/>
      <c r="AC32" s="139"/>
      <c r="AD32" s="139"/>
      <c r="AE32" s="139"/>
      <c r="AF32" s="137"/>
      <c r="AG32" s="137"/>
      <c r="AH32" s="137"/>
      <c r="AI32" s="137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ht="16.5">
      <c r="A33" s="5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9"/>
      <c r="AC33" s="139"/>
      <c r="AD33" s="139"/>
      <c r="AE33" s="139"/>
      <c r="AF33" s="137"/>
      <c r="AG33" s="137"/>
      <c r="AH33" s="137"/>
      <c r="AI33" s="137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ht="16.5">
      <c r="A34" s="5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9"/>
      <c r="AC34" s="139"/>
      <c r="AD34" s="139"/>
      <c r="AE34" s="139"/>
      <c r="AF34" s="137"/>
      <c r="AG34" s="137"/>
      <c r="AH34" s="137"/>
      <c r="AI34" s="137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ht="16.5">
      <c r="A35" s="5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  <c r="AC35" s="139"/>
      <c r="AD35" s="139"/>
      <c r="AE35" s="139"/>
      <c r="AF35" s="137"/>
      <c r="AG35" s="137"/>
      <c r="AH35" s="137"/>
      <c r="AI35" s="137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ht="16.5">
      <c r="A36" s="5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9"/>
      <c r="AC36" s="139"/>
      <c r="AD36" s="139"/>
      <c r="AE36" s="139"/>
      <c r="AF36" s="137"/>
      <c r="AG36" s="137"/>
      <c r="AH36" s="137"/>
      <c r="AI36" s="137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ht="16.5">
      <c r="A37" s="5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9"/>
      <c r="AC37" s="139"/>
      <c r="AD37" s="139"/>
      <c r="AE37" s="139"/>
      <c r="AF37" s="137"/>
      <c r="AG37" s="137"/>
      <c r="AH37" s="137"/>
      <c r="AI37" s="137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ht="16.5">
      <c r="A38" s="5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39"/>
      <c r="AD38" s="139"/>
      <c r="AE38" s="139"/>
      <c r="AF38" s="137"/>
      <c r="AG38" s="137"/>
      <c r="AH38" s="137"/>
      <c r="AI38" s="137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ht="16.5">
      <c r="A39" s="5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9"/>
      <c r="AC39" s="139"/>
      <c r="AD39" s="139"/>
      <c r="AE39" s="139"/>
      <c r="AF39" s="137"/>
      <c r="AG39" s="137"/>
      <c r="AH39" s="137"/>
      <c r="AI39" s="137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ht="16.5">
      <c r="A40" s="5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9"/>
      <c r="AC40" s="139"/>
      <c r="AD40" s="139"/>
      <c r="AE40" s="139"/>
      <c r="AF40" s="137"/>
      <c r="AG40" s="137"/>
      <c r="AH40" s="137"/>
      <c r="AI40" s="137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ht="16.5">
      <c r="A41" s="5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9"/>
      <c r="AC41" s="139"/>
      <c r="AD41" s="139"/>
      <c r="AE41" s="139"/>
      <c r="AF41" s="137"/>
      <c r="AG41" s="137"/>
      <c r="AH41" s="137"/>
      <c r="AI41" s="137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ht="16.5">
      <c r="A42" s="5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9"/>
      <c r="AC42" s="139"/>
      <c r="AD42" s="139"/>
      <c r="AE42" s="139"/>
      <c r="AF42" s="137"/>
      <c r="AG42" s="137"/>
      <c r="AH42" s="137"/>
      <c r="AI42" s="137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ht="16.5">
      <c r="A43" s="5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9"/>
      <c r="AC43" s="139"/>
      <c r="AD43" s="139"/>
      <c r="AE43" s="139"/>
      <c r="AF43" s="137"/>
      <c r="AG43" s="137"/>
      <c r="AH43" s="137"/>
      <c r="AI43" s="137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16.5">
      <c r="A44" s="5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9"/>
      <c r="AC44" s="139"/>
      <c r="AD44" s="139"/>
      <c r="AE44" s="139"/>
      <c r="AF44" s="137"/>
      <c r="AG44" s="137"/>
      <c r="AH44" s="137"/>
      <c r="AI44" s="137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ht="16.5">
      <c r="A45" s="5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9"/>
      <c r="AC45" s="139"/>
      <c r="AD45" s="139"/>
      <c r="AE45" s="139"/>
      <c r="AF45" s="137"/>
      <c r="AG45" s="137"/>
      <c r="AH45" s="137"/>
      <c r="AI45" s="137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ht="16.5">
      <c r="A46" s="5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9"/>
      <c r="AC46" s="139"/>
      <c r="AD46" s="139"/>
      <c r="AE46" s="139"/>
      <c r="AF46" s="137"/>
      <c r="AG46" s="137"/>
      <c r="AH46" s="137"/>
      <c r="AI46" s="137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ht="16.5">
      <c r="A47" s="5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39"/>
      <c r="AD47" s="139"/>
      <c r="AE47" s="139"/>
      <c r="AF47" s="137"/>
      <c r="AG47" s="137"/>
      <c r="AH47" s="137"/>
      <c r="AI47" s="137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ht="16.5">
      <c r="A48" s="5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9"/>
      <c r="AC48" s="139"/>
      <c r="AD48" s="139"/>
      <c r="AE48" s="139"/>
      <c r="AF48" s="137"/>
      <c r="AG48" s="137"/>
      <c r="AH48" s="137"/>
      <c r="AI48" s="137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ht="16.5">
      <c r="A49" s="5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9"/>
      <c r="AC49" s="139"/>
      <c r="AD49" s="139"/>
      <c r="AE49" s="139"/>
      <c r="AF49" s="137"/>
      <c r="AG49" s="137"/>
      <c r="AH49" s="137"/>
      <c r="AI49" s="137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16.5">
      <c r="A50" s="5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9"/>
      <c r="AC50" s="139"/>
      <c r="AD50" s="139"/>
      <c r="AE50" s="139"/>
      <c r="AF50" s="137"/>
      <c r="AG50" s="137"/>
      <c r="AH50" s="137"/>
      <c r="AI50" s="137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57" ht="16.5">
      <c r="A51" s="5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9"/>
      <c r="AC51" s="139"/>
      <c r="AD51" s="139"/>
      <c r="AE51" s="139"/>
      <c r="AF51" s="137"/>
      <c r="AG51" s="137"/>
      <c r="AH51" s="137"/>
      <c r="AI51" s="137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ht="16.5">
      <c r="A52" s="5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9"/>
      <c r="AC52" s="139"/>
      <c r="AD52" s="139"/>
      <c r="AE52" s="139"/>
      <c r="AF52" s="137"/>
      <c r="AG52" s="137"/>
      <c r="AH52" s="137"/>
      <c r="AI52" s="137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ht="16.5">
      <c r="A53" s="5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9"/>
      <c r="AC53" s="139"/>
      <c r="AD53" s="139"/>
      <c r="AE53" s="139"/>
      <c r="AF53" s="137"/>
      <c r="AG53" s="137"/>
      <c r="AH53" s="137"/>
      <c r="AI53" s="137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ht="16.5">
      <c r="A54" s="5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9"/>
      <c r="AC54" s="139"/>
      <c r="AD54" s="139"/>
      <c r="AE54" s="139"/>
      <c r="AF54" s="137"/>
      <c r="AG54" s="137"/>
      <c r="AH54" s="137"/>
      <c r="AI54" s="137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16.5">
      <c r="A55" s="5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9"/>
      <c r="AC55" s="139"/>
      <c r="AD55" s="139"/>
      <c r="AE55" s="139"/>
      <c r="AF55" s="137"/>
      <c r="AG55" s="137"/>
      <c r="AH55" s="137"/>
      <c r="AI55" s="137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57" ht="16.5">
      <c r="A56" s="5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9"/>
      <c r="AC56" s="139"/>
      <c r="AD56" s="139"/>
      <c r="AE56" s="139"/>
      <c r="AF56" s="137"/>
      <c r="AG56" s="137"/>
      <c r="AH56" s="137"/>
      <c r="AI56" s="137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1:57" ht="16.5">
      <c r="A57" s="5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9"/>
      <c r="AC57" s="139"/>
      <c r="AD57" s="139"/>
      <c r="AE57" s="139"/>
      <c r="AF57" s="137"/>
      <c r="AG57" s="137"/>
      <c r="AH57" s="137"/>
      <c r="AI57" s="137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6.5">
      <c r="A58" s="5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9"/>
      <c r="AC58" s="139"/>
      <c r="AD58" s="139"/>
      <c r="AE58" s="139"/>
      <c r="AF58" s="137"/>
      <c r="AG58" s="137"/>
      <c r="AH58" s="137"/>
      <c r="AI58" s="137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 ht="16.5">
      <c r="A59" s="5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9"/>
      <c r="AC59" s="139"/>
      <c r="AD59" s="139"/>
      <c r="AE59" s="139"/>
      <c r="AF59" s="137"/>
      <c r="AG59" s="137"/>
      <c r="AH59" s="137"/>
      <c r="AI59" s="137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16.5">
      <c r="A60" s="5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9"/>
      <c r="AC60" s="139"/>
      <c r="AD60" s="139"/>
      <c r="AE60" s="139"/>
      <c r="AF60" s="137"/>
      <c r="AG60" s="137"/>
      <c r="AH60" s="137"/>
      <c r="AI60" s="137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1:57" ht="16.5">
      <c r="A61" s="5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9"/>
      <c r="AC61" s="139"/>
      <c r="AD61" s="139"/>
      <c r="AE61" s="139"/>
      <c r="AF61" s="137"/>
      <c r="AG61" s="137"/>
      <c r="AH61" s="137"/>
      <c r="AI61" s="137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1:57" ht="16.5">
      <c r="A62" s="5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9"/>
      <c r="AC62" s="139"/>
      <c r="AD62" s="139"/>
      <c r="AE62" s="139"/>
      <c r="AF62" s="137"/>
      <c r="AG62" s="137"/>
      <c r="AH62" s="137"/>
      <c r="AI62" s="137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1:57" ht="16.5">
      <c r="A63" s="5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9"/>
      <c r="AC63" s="139"/>
      <c r="AD63" s="139"/>
      <c r="AE63" s="139"/>
      <c r="AF63" s="137"/>
      <c r="AG63" s="137"/>
      <c r="AH63" s="137"/>
      <c r="AI63" s="137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1:57" ht="16.5">
      <c r="A64" s="5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9"/>
      <c r="AC64" s="139"/>
      <c r="AD64" s="139"/>
      <c r="AE64" s="139"/>
      <c r="AF64" s="137"/>
      <c r="AG64" s="137"/>
      <c r="AH64" s="137"/>
      <c r="AI64" s="137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spans="1:57" ht="16.5">
      <c r="A65" s="5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9"/>
      <c r="AC65" s="139"/>
      <c r="AD65" s="139"/>
      <c r="AE65" s="139"/>
      <c r="AF65" s="137"/>
      <c r="AG65" s="137"/>
      <c r="AH65" s="137"/>
      <c r="AI65" s="137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1:57" ht="16.5">
      <c r="A66" s="5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9"/>
      <c r="AC66" s="139"/>
      <c r="AD66" s="139"/>
      <c r="AE66" s="139"/>
      <c r="AF66" s="137"/>
      <c r="AG66" s="137"/>
      <c r="AH66" s="137"/>
      <c r="AI66" s="137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1:57" ht="16.5">
      <c r="A67" s="5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9"/>
      <c r="AC67" s="139"/>
      <c r="AD67" s="139"/>
      <c r="AE67" s="139"/>
      <c r="AF67" s="137"/>
      <c r="AG67" s="137"/>
      <c r="AH67" s="137"/>
      <c r="AI67" s="137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1:57" ht="16.5">
      <c r="A68" s="5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9"/>
      <c r="AC68" s="139"/>
      <c r="AD68" s="139"/>
      <c r="AE68" s="139"/>
      <c r="AF68" s="137"/>
      <c r="AG68" s="137"/>
      <c r="AH68" s="137"/>
      <c r="AI68" s="137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</row>
    <row r="69" spans="1:57" ht="16.5">
      <c r="A69" s="5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9"/>
      <c r="AC69" s="139"/>
      <c r="AD69" s="139"/>
      <c r="AE69" s="139"/>
      <c r="AF69" s="137"/>
      <c r="AG69" s="137"/>
      <c r="AH69" s="137"/>
      <c r="AI69" s="137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1:57" ht="16.5">
      <c r="A70" s="5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9"/>
      <c r="AC70" s="139"/>
      <c r="AD70" s="139"/>
      <c r="AE70" s="139"/>
      <c r="AF70" s="137"/>
      <c r="AG70" s="137"/>
      <c r="AH70" s="137"/>
      <c r="AI70" s="137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ht="16.5">
      <c r="A71" s="5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9"/>
      <c r="AC71" s="139"/>
      <c r="AD71" s="139"/>
      <c r="AE71" s="139"/>
      <c r="AF71" s="137"/>
      <c r="AG71" s="137"/>
      <c r="AH71" s="137"/>
      <c r="AI71" s="137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ht="16.5">
      <c r="A72" s="5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9"/>
      <c r="AC72" s="139"/>
      <c r="AD72" s="139"/>
      <c r="AE72" s="139"/>
      <c r="AF72" s="137"/>
      <c r="AG72" s="137"/>
      <c r="AH72" s="137"/>
      <c r="AI72" s="137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ht="16.5">
      <c r="A73" s="5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9"/>
      <c r="AC73" s="139"/>
      <c r="AD73" s="139"/>
      <c r="AE73" s="139"/>
      <c r="AF73" s="137"/>
      <c r="AG73" s="137"/>
      <c r="AH73" s="137"/>
      <c r="AI73" s="137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1:57" ht="16.5">
      <c r="A74" s="5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9"/>
      <c r="AC74" s="139"/>
      <c r="AD74" s="139"/>
      <c r="AE74" s="139"/>
      <c r="AF74" s="137"/>
      <c r="AG74" s="137"/>
      <c r="AH74" s="137"/>
      <c r="AI74" s="137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1:57" ht="16.5">
      <c r="A75" s="5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9"/>
      <c r="AC75" s="139"/>
      <c r="AD75" s="139"/>
      <c r="AE75" s="139"/>
      <c r="AF75" s="137"/>
      <c r="AG75" s="137"/>
      <c r="AH75" s="137"/>
      <c r="AI75" s="137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</row>
    <row r="76" spans="1:57" ht="16.5">
      <c r="A76" s="5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9"/>
      <c r="AC76" s="139"/>
      <c r="AD76" s="139"/>
      <c r="AE76" s="139"/>
      <c r="AF76" s="137"/>
      <c r="AG76" s="137"/>
      <c r="AH76" s="137"/>
      <c r="AI76" s="137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1:57" ht="16.5">
      <c r="A77" s="5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9"/>
      <c r="AC77" s="139"/>
      <c r="AD77" s="139"/>
      <c r="AE77" s="139"/>
      <c r="AF77" s="137"/>
      <c r="AG77" s="137"/>
      <c r="AH77" s="137"/>
      <c r="AI77" s="137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1:57" ht="16.5">
      <c r="A78" s="5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9"/>
      <c r="AC78" s="139"/>
      <c r="AD78" s="139"/>
      <c r="AE78" s="139"/>
      <c r="AF78" s="137"/>
      <c r="AG78" s="137"/>
      <c r="AH78" s="137"/>
      <c r="AI78" s="137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</row>
    <row r="79" spans="1:57" ht="16.5">
      <c r="A79" s="5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9"/>
      <c r="AC79" s="139"/>
      <c r="AD79" s="139"/>
      <c r="AE79" s="139"/>
      <c r="AF79" s="137"/>
      <c r="AG79" s="137"/>
      <c r="AH79" s="137"/>
      <c r="AI79" s="137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</row>
    <row r="80" spans="1:57" ht="16.5">
      <c r="A80" s="5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9"/>
      <c r="AC80" s="139"/>
      <c r="AD80" s="139"/>
      <c r="AE80" s="139"/>
      <c r="AF80" s="137"/>
      <c r="AG80" s="137"/>
      <c r="AH80" s="137"/>
      <c r="AI80" s="137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1:41" ht="16.5">
      <c r="A81" s="5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9"/>
      <c r="AC81" s="139"/>
      <c r="AD81" s="139"/>
      <c r="AE81" s="139"/>
      <c r="AF81" s="137"/>
      <c r="AG81" s="137"/>
      <c r="AH81" s="137"/>
      <c r="AI81" s="137"/>
      <c r="AJ81" s="5"/>
      <c r="AK81" s="5"/>
      <c r="AL81" s="5"/>
      <c r="AM81" s="5"/>
      <c r="AN81" s="5"/>
      <c r="AO81" s="5"/>
    </row>
    <row r="82" spans="1:41" ht="16.5">
      <c r="A82" s="5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9"/>
      <c r="AC82" s="139"/>
      <c r="AD82" s="139"/>
      <c r="AE82" s="139"/>
      <c r="AF82" s="137"/>
      <c r="AG82" s="137"/>
      <c r="AH82" s="137"/>
      <c r="AI82" s="137"/>
      <c r="AJ82" s="5"/>
      <c r="AK82" s="5"/>
      <c r="AL82" s="5"/>
      <c r="AM82" s="5"/>
      <c r="AN82" s="5"/>
      <c r="AO82" s="5"/>
    </row>
    <row r="83" spans="1:41" ht="16.5">
      <c r="A83" s="5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9"/>
      <c r="AC83" s="139"/>
      <c r="AD83" s="139"/>
      <c r="AE83" s="139"/>
      <c r="AF83" s="137"/>
      <c r="AG83" s="137"/>
      <c r="AH83" s="137"/>
      <c r="AI83" s="137"/>
      <c r="AJ83" s="5"/>
      <c r="AK83" s="5"/>
      <c r="AL83" s="5"/>
      <c r="AM83" s="5"/>
      <c r="AN83" s="5"/>
      <c r="AO83" s="5"/>
    </row>
    <row r="84" spans="1:41" ht="16.5">
      <c r="A84" s="5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9"/>
      <c r="AC84" s="139"/>
      <c r="AD84" s="139"/>
      <c r="AE84" s="139"/>
      <c r="AF84" s="137"/>
      <c r="AG84" s="137"/>
      <c r="AH84" s="137"/>
      <c r="AI84" s="137"/>
      <c r="AJ84" s="5"/>
      <c r="AK84" s="5"/>
      <c r="AL84" s="5"/>
      <c r="AM84" s="5"/>
      <c r="AN84" s="5"/>
      <c r="AO84" s="5"/>
    </row>
    <row r="85" spans="1:41" ht="16.5">
      <c r="A85" s="5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9"/>
      <c r="AC85" s="139"/>
      <c r="AD85" s="139"/>
      <c r="AE85" s="139"/>
      <c r="AF85" s="137"/>
      <c r="AG85" s="137"/>
      <c r="AH85" s="137"/>
      <c r="AI85" s="137"/>
      <c r="AJ85" s="5"/>
      <c r="AK85" s="5"/>
      <c r="AL85" s="5"/>
      <c r="AM85" s="5"/>
      <c r="AN85" s="5"/>
      <c r="AO85" s="5"/>
    </row>
    <row r="86" spans="1:41" ht="16.5">
      <c r="A86" s="5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9"/>
      <c r="AC86" s="139"/>
      <c r="AD86" s="139"/>
      <c r="AE86" s="139"/>
      <c r="AF86" s="137"/>
      <c r="AG86" s="137"/>
      <c r="AH86" s="137"/>
      <c r="AI86" s="137"/>
      <c r="AJ86" s="5"/>
      <c r="AK86" s="5"/>
      <c r="AL86" s="5"/>
      <c r="AM86" s="5"/>
      <c r="AN86" s="5"/>
      <c r="AO86" s="5"/>
    </row>
    <row r="87" spans="1:41" ht="16.5">
      <c r="A87" s="5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9"/>
      <c r="AC87" s="139"/>
      <c r="AD87" s="139"/>
      <c r="AE87" s="139"/>
      <c r="AF87" s="137"/>
      <c r="AG87" s="137"/>
      <c r="AH87" s="137"/>
      <c r="AI87" s="137"/>
      <c r="AJ87" s="5"/>
      <c r="AK87" s="5"/>
      <c r="AL87" s="5"/>
      <c r="AM87" s="5"/>
      <c r="AN87" s="5"/>
      <c r="AO87" s="5"/>
    </row>
    <row r="88" spans="1:41" ht="16.5">
      <c r="A88" s="5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9"/>
      <c r="AC88" s="139"/>
      <c r="AD88" s="139"/>
      <c r="AE88" s="139"/>
      <c r="AF88" s="137"/>
      <c r="AG88" s="137"/>
      <c r="AH88" s="137"/>
      <c r="AI88" s="137"/>
      <c r="AJ88" s="5"/>
      <c r="AK88" s="5"/>
      <c r="AL88" s="5"/>
      <c r="AM88" s="5"/>
      <c r="AN88" s="5"/>
      <c r="AO88" s="5"/>
    </row>
    <row r="89" spans="1:41" ht="16.5">
      <c r="A89" s="5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9"/>
      <c r="AC89" s="139"/>
      <c r="AD89" s="139"/>
      <c r="AE89" s="139"/>
      <c r="AF89" s="137"/>
      <c r="AG89" s="137"/>
      <c r="AH89" s="137"/>
      <c r="AI89" s="137"/>
      <c r="AJ89" s="5"/>
      <c r="AK89" s="5"/>
      <c r="AL89" s="5"/>
      <c r="AM89" s="5"/>
      <c r="AN89" s="5"/>
      <c r="AO89" s="5"/>
    </row>
    <row r="90" spans="1:41" ht="16.5">
      <c r="A90" s="5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9"/>
      <c r="AC90" s="139"/>
      <c r="AD90" s="139"/>
      <c r="AE90" s="139"/>
      <c r="AF90" s="137"/>
      <c r="AG90" s="137"/>
      <c r="AH90" s="137"/>
      <c r="AI90" s="137"/>
      <c r="AJ90" s="5"/>
      <c r="AK90" s="5"/>
      <c r="AL90" s="5"/>
      <c r="AM90" s="5"/>
      <c r="AN90" s="5"/>
      <c r="AO90" s="5"/>
    </row>
    <row r="91" spans="1:41" ht="16.5">
      <c r="A91" s="5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9"/>
      <c r="AC91" s="139"/>
      <c r="AD91" s="139"/>
      <c r="AE91" s="139"/>
      <c r="AF91" s="137"/>
      <c r="AG91" s="137"/>
      <c r="AH91" s="137"/>
      <c r="AI91" s="137"/>
      <c r="AJ91" s="5"/>
      <c r="AK91" s="5"/>
      <c r="AL91" s="5"/>
      <c r="AM91" s="5"/>
      <c r="AN91" s="5"/>
      <c r="AO91" s="5"/>
    </row>
    <row r="92" spans="1:41" ht="16.5">
      <c r="A92" s="5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9"/>
      <c r="AC92" s="139"/>
      <c r="AD92" s="139"/>
      <c r="AE92" s="139"/>
      <c r="AF92" s="137"/>
      <c r="AG92" s="137"/>
      <c r="AH92" s="137"/>
      <c r="AI92" s="137"/>
      <c r="AJ92" s="5"/>
      <c r="AK92" s="5"/>
      <c r="AL92" s="5"/>
      <c r="AM92" s="5"/>
      <c r="AN92" s="5"/>
      <c r="AO92" s="5"/>
    </row>
    <row r="93" spans="1:41" ht="16.5">
      <c r="A93" s="5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9"/>
      <c r="AC93" s="139"/>
      <c r="AD93" s="139"/>
      <c r="AE93" s="139"/>
      <c r="AF93" s="137"/>
      <c r="AG93" s="137"/>
      <c r="AH93" s="137"/>
      <c r="AI93" s="137"/>
      <c r="AJ93" s="5"/>
      <c r="AK93" s="5"/>
      <c r="AL93" s="5"/>
      <c r="AM93" s="5"/>
      <c r="AN93" s="5"/>
      <c r="AO93" s="5"/>
    </row>
    <row r="94" spans="1:41" ht="16.5">
      <c r="A94" s="5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9"/>
      <c r="AC94" s="139"/>
      <c r="AD94" s="139"/>
      <c r="AE94" s="139"/>
      <c r="AF94" s="137"/>
      <c r="AG94" s="137"/>
      <c r="AH94" s="137"/>
      <c r="AI94" s="137"/>
      <c r="AJ94" s="5"/>
      <c r="AK94" s="5"/>
      <c r="AL94" s="5"/>
      <c r="AM94" s="5"/>
      <c r="AN94" s="5"/>
      <c r="AO94" s="5"/>
    </row>
    <row r="95" spans="1:41" ht="16.5">
      <c r="A95" s="5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9"/>
      <c r="AC95" s="139"/>
      <c r="AD95" s="139"/>
      <c r="AE95" s="139"/>
      <c r="AF95" s="137"/>
      <c r="AG95" s="137"/>
      <c r="AH95" s="137"/>
      <c r="AI95" s="137"/>
      <c r="AJ95" s="5"/>
      <c r="AK95" s="5"/>
      <c r="AL95" s="5"/>
      <c r="AM95" s="5"/>
      <c r="AN95" s="5"/>
      <c r="AO95" s="5"/>
    </row>
    <row r="96" spans="1:41" ht="16.5">
      <c r="A96" s="5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9"/>
      <c r="AC96" s="139"/>
      <c r="AD96" s="139"/>
      <c r="AE96" s="139"/>
      <c r="AF96" s="137"/>
      <c r="AG96" s="137"/>
      <c r="AH96" s="137"/>
      <c r="AI96" s="137"/>
      <c r="AJ96" s="5"/>
      <c r="AK96" s="5"/>
      <c r="AL96" s="5"/>
      <c r="AM96" s="5"/>
      <c r="AN96" s="5"/>
      <c r="AO96" s="5"/>
    </row>
    <row r="97" spans="1:41" ht="16.5">
      <c r="A97" s="5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9"/>
      <c r="AC97" s="139"/>
      <c r="AD97" s="139"/>
      <c r="AE97" s="139"/>
      <c r="AF97" s="137"/>
      <c r="AG97" s="137"/>
      <c r="AH97" s="137"/>
      <c r="AI97" s="137"/>
      <c r="AJ97" s="5"/>
      <c r="AK97" s="5"/>
      <c r="AL97" s="5"/>
      <c r="AM97" s="5"/>
      <c r="AN97" s="5"/>
      <c r="AO97" s="5"/>
    </row>
    <row r="98" spans="1:41" ht="16.5">
      <c r="A98" s="5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9"/>
      <c r="AC98" s="139"/>
      <c r="AD98" s="139"/>
      <c r="AE98" s="139"/>
      <c r="AF98" s="137"/>
      <c r="AG98" s="137"/>
      <c r="AH98" s="137"/>
      <c r="AI98" s="137"/>
      <c r="AJ98" s="5"/>
      <c r="AK98" s="5"/>
      <c r="AL98" s="5"/>
      <c r="AM98" s="5"/>
      <c r="AN98" s="5"/>
      <c r="AO98" s="5"/>
    </row>
    <row r="99" spans="1:41" ht="16.5">
      <c r="A99" s="5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9"/>
      <c r="AC99" s="139"/>
      <c r="AD99" s="139"/>
      <c r="AE99" s="139"/>
      <c r="AF99" s="137"/>
      <c r="AG99" s="137"/>
      <c r="AH99" s="137"/>
      <c r="AI99" s="137"/>
      <c r="AJ99" s="5"/>
      <c r="AK99" s="5"/>
      <c r="AL99" s="5"/>
      <c r="AM99" s="5"/>
      <c r="AN99" s="5"/>
      <c r="AO99" s="5"/>
    </row>
    <row r="100" spans="1:41" ht="16.5">
      <c r="A100" s="5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9"/>
      <c r="AC100" s="139"/>
      <c r="AD100" s="139"/>
      <c r="AE100" s="139"/>
      <c r="AF100" s="137"/>
      <c r="AG100" s="137"/>
      <c r="AH100" s="137"/>
      <c r="AI100" s="137"/>
      <c r="AJ100" s="5"/>
      <c r="AK100" s="5"/>
      <c r="AL100" s="5"/>
      <c r="AM100" s="5"/>
      <c r="AN100" s="5"/>
      <c r="AO100" s="5"/>
    </row>
    <row r="101" spans="1:41" ht="16.5">
      <c r="A101" s="5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9"/>
      <c r="AC101" s="139"/>
      <c r="AD101" s="139"/>
      <c r="AE101" s="139"/>
      <c r="AF101" s="137"/>
      <c r="AG101" s="137"/>
      <c r="AH101" s="137"/>
      <c r="AI101" s="137"/>
      <c r="AJ101" s="5"/>
      <c r="AK101" s="5"/>
      <c r="AL101" s="5"/>
      <c r="AM101" s="5"/>
      <c r="AN101" s="5"/>
      <c r="AO101" s="5"/>
    </row>
    <row r="102" spans="1:41" ht="16.5">
      <c r="A102" s="5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9"/>
      <c r="AC102" s="139"/>
      <c r="AD102" s="139"/>
      <c r="AE102" s="139"/>
      <c r="AF102" s="137"/>
      <c r="AG102" s="137"/>
      <c r="AH102" s="137"/>
      <c r="AI102" s="137"/>
      <c r="AJ102" s="5"/>
      <c r="AK102" s="5"/>
      <c r="AL102" s="5"/>
      <c r="AM102" s="5"/>
      <c r="AN102" s="5"/>
      <c r="AO102" s="5"/>
    </row>
    <row r="103" spans="1:41" ht="16.5">
      <c r="A103" s="5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9"/>
      <c r="AC103" s="139"/>
      <c r="AD103" s="139"/>
      <c r="AE103" s="139"/>
      <c r="AF103" s="137"/>
      <c r="AG103" s="137"/>
      <c r="AH103" s="137"/>
      <c r="AI103" s="137"/>
      <c r="AJ103" s="5"/>
      <c r="AK103" s="5"/>
      <c r="AL103" s="5"/>
      <c r="AM103" s="5"/>
      <c r="AN103" s="5"/>
      <c r="AO103" s="5"/>
    </row>
    <row r="104" spans="1:41" ht="16.5">
      <c r="A104" s="5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9"/>
      <c r="AC104" s="139"/>
      <c r="AD104" s="139"/>
      <c r="AE104" s="139"/>
      <c r="AF104" s="137"/>
      <c r="AG104" s="137"/>
      <c r="AH104" s="137"/>
      <c r="AI104" s="137"/>
      <c r="AJ104" s="5"/>
      <c r="AK104" s="5"/>
      <c r="AL104" s="5"/>
      <c r="AM104" s="5"/>
      <c r="AN104" s="5"/>
      <c r="AO104" s="5"/>
    </row>
    <row r="105" spans="1:41" ht="16.5">
      <c r="A105" s="5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9"/>
      <c r="AC105" s="139"/>
      <c r="AD105" s="139"/>
      <c r="AE105" s="139"/>
      <c r="AF105" s="137"/>
      <c r="AG105" s="137"/>
      <c r="AH105" s="137"/>
      <c r="AI105" s="137"/>
      <c r="AJ105" s="5"/>
      <c r="AK105" s="5"/>
      <c r="AL105" s="5"/>
      <c r="AM105" s="5"/>
      <c r="AN105" s="5"/>
      <c r="AO105" s="5"/>
    </row>
    <row r="106" spans="1:41" ht="16.5">
      <c r="A106" s="5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9"/>
      <c r="AC106" s="139"/>
      <c r="AD106" s="139"/>
      <c r="AE106" s="139"/>
      <c r="AF106" s="137"/>
      <c r="AG106" s="137"/>
      <c r="AH106" s="137"/>
      <c r="AI106" s="137"/>
      <c r="AJ106" s="5"/>
      <c r="AK106" s="5"/>
      <c r="AL106" s="5"/>
      <c r="AM106" s="5"/>
      <c r="AN106" s="5"/>
      <c r="AO106" s="5"/>
    </row>
    <row r="107" spans="1:41" ht="16.5">
      <c r="A107" s="5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9"/>
      <c r="AC107" s="139"/>
      <c r="AD107" s="139"/>
      <c r="AE107" s="139"/>
      <c r="AF107" s="137"/>
      <c r="AG107" s="137"/>
      <c r="AH107" s="137"/>
      <c r="AI107" s="137"/>
      <c r="AJ107" s="5"/>
      <c r="AK107" s="5"/>
      <c r="AL107" s="5"/>
      <c r="AM107" s="5"/>
      <c r="AN107" s="5"/>
      <c r="AO107" s="5"/>
    </row>
    <row r="108" spans="1:41" ht="16.5">
      <c r="A108" s="5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9"/>
      <c r="AC108" s="139"/>
      <c r="AD108" s="139"/>
      <c r="AE108" s="139"/>
      <c r="AF108" s="137"/>
      <c r="AG108" s="137"/>
      <c r="AH108" s="137"/>
      <c r="AI108" s="137"/>
      <c r="AJ108" s="5"/>
      <c r="AK108" s="5"/>
      <c r="AL108" s="5"/>
      <c r="AM108" s="5"/>
      <c r="AN108" s="5"/>
      <c r="AO108" s="5"/>
    </row>
    <row r="109" spans="1:41" ht="16.5">
      <c r="A109" s="5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9"/>
      <c r="AC109" s="139"/>
      <c r="AD109" s="139"/>
      <c r="AE109" s="139"/>
      <c r="AF109" s="137"/>
      <c r="AG109" s="137"/>
      <c r="AH109" s="137"/>
      <c r="AI109" s="137"/>
      <c r="AJ109" s="5"/>
      <c r="AK109" s="5"/>
      <c r="AL109" s="5"/>
      <c r="AM109" s="5"/>
      <c r="AN109" s="5"/>
      <c r="AO109" s="5"/>
    </row>
    <row r="110" spans="1:41" ht="16.5">
      <c r="A110" s="5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9"/>
      <c r="AC110" s="139"/>
      <c r="AD110" s="139"/>
      <c r="AE110" s="139"/>
      <c r="AF110" s="137"/>
      <c r="AG110" s="137"/>
      <c r="AH110" s="137"/>
      <c r="AI110" s="137"/>
      <c r="AJ110" s="5"/>
      <c r="AK110" s="5"/>
      <c r="AL110" s="5"/>
      <c r="AM110" s="5"/>
      <c r="AN110" s="5"/>
      <c r="AO110" s="5"/>
    </row>
    <row r="111" spans="1:41" ht="16.5">
      <c r="A111" s="5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9"/>
      <c r="AC111" s="139"/>
      <c r="AD111" s="139"/>
      <c r="AE111" s="139"/>
      <c r="AF111" s="137"/>
      <c r="AG111" s="137"/>
      <c r="AH111" s="137"/>
      <c r="AI111" s="137"/>
      <c r="AJ111" s="5"/>
      <c r="AK111" s="5"/>
      <c r="AL111" s="5"/>
      <c r="AM111" s="5"/>
      <c r="AN111" s="5"/>
      <c r="AO111" s="5"/>
    </row>
    <row r="112" spans="1:41" ht="16.5">
      <c r="A112" s="5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9"/>
      <c r="AC112" s="139"/>
      <c r="AD112" s="139"/>
      <c r="AE112" s="139"/>
      <c r="AF112" s="137"/>
      <c r="AG112" s="137"/>
      <c r="AH112" s="137"/>
      <c r="AI112" s="137"/>
      <c r="AJ112" s="5"/>
      <c r="AK112" s="5"/>
      <c r="AL112" s="5"/>
      <c r="AM112" s="5"/>
      <c r="AN112" s="5"/>
      <c r="AO112" s="5"/>
    </row>
    <row r="113" spans="1:41" ht="16.5">
      <c r="A113" s="5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9"/>
      <c r="AC113" s="139"/>
      <c r="AD113" s="139"/>
      <c r="AE113" s="139"/>
      <c r="AF113" s="137"/>
      <c r="AG113" s="137"/>
      <c r="AH113" s="137"/>
      <c r="AI113" s="137"/>
      <c r="AJ113" s="5"/>
      <c r="AK113" s="5"/>
      <c r="AL113" s="5"/>
      <c r="AM113" s="5"/>
      <c r="AN113" s="5"/>
      <c r="AO113" s="5"/>
    </row>
    <row r="114" spans="1:41" ht="16.5">
      <c r="A114" s="5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9"/>
      <c r="AC114" s="139"/>
      <c r="AD114" s="139"/>
      <c r="AE114" s="139"/>
      <c r="AF114" s="137"/>
      <c r="AG114" s="137"/>
      <c r="AH114" s="137"/>
      <c r="AI114" s="137"/>
      <c r="AJ114" s="5"/>
      <c r="AK114" s="5"/>
      <c r="AL114" s="5"/>
      <c r="AM114" s="5"/>
      <c r="AN114" s="5"/>
      <c r="AO114" s="5"/>
    </row>
    <row r="115" spans="1:41" ht="16.5">
      <c r="A115" s="5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9"/>
      <c r="AC115" s="139"/>
      <c r="AD115" s="139"/>
      <c r="AE115" s="139"/>
      <c r="AF115" s="137"/>
      <c r="AG115" s="137"/>
      <c r="AH115" s="137"/>
      <c r="AI115" s="137"/>
      <c r="AJ115" s="5"/>
      <c r="AK115" s="5"/>
      <c r="AL115" s="5"/>
      <c r="AM115" s="5"/>
      <c r="AN115" s="5"/>
      <c r="AO115" s="5"/>
    </row>
    <row r="116" spans="1:41" ht="16.5">
      <c r="A116" s="5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9"/>
      <c r="AC116" s="139"/>
      <c r="AD116" s="139"/>
      <c r="AE116" s="139"/>
      <c r="AF116" s="137"/>
      <c r="AG116" s="137"/>
      <c r="AH116" s="137"/>
      <c r="AI116" s="137"/>
      <c r="AJ116" s="5"/>
      <c r="AK116" s="5"/>
      <c r="AL116" s="5"/>
      <c r="AM116" s="5"/>
      <c r="AN116" s="5"/>
      <c r="AO116" s="5"/>
    </row>
    <row r="117" spans="1:41" ht="16.5">
      <c r="A117" s="5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9"/>
      <c r="AC117" s="139"/>
      <c r="AD117" s="139"/>
      <c r="AE117" s="139"/>
      <c r="AF117" s="137"/>
      <c r="AG117" s="137"/>
      <c r="AH117" s="137"/>
      <c r="AI117" s="137"/>
      <c r="AJ117" s="5"/>
      <c r="AK117" s="5"/>
      <c r="AL117" s="5"/>
      <c r="AM117" s="5"/>
      <c r="AN117" s="5"/>
      <c r="AO117" s="5"/>
    </row>
    <row r="118" spans="1:41" ht="16.5">
      <c r="A118" s="5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9"/>
      <c r="AC118" s="139"/>
      <c r="AD118" s="139"/>
      <c r="AE118" s="139"/>
      <c r="AF118" s="137"/>
      <c r="AG118" s="137"/>
      <c r="AH118" s="137"/>
      <c r="AI118" s="137"/>
      <c r="AJ118" s="5"/>
      <c r="AK118" s="5"/>
      <c r="AL118" s="5"/>
      <c r="AM118" s="5"/>
      <c r="AN118" s="5"/>
      <c r="AO118" s="5"/>
    </row>
    <row r="119" spans="2:31" ht="16.5"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6"/>
      <c r="AC119" s="136"/>
      <c r="AD119" s="136"/>
      <c r="AE119" s="136"/>
    </row>
    <row r="120" spans="2:31" ht="16.5"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6"/>
      <c r="AC120" s="136"/>
      <c r="AD120" s="136"/>
      <c r="AE120" s="136"/>
    </row>
    <row r="121" spans="2:31" ht="16.5"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6"/>
      <c r="AC121" s="136"/>
      <c r="AD121" s="136"/>
      <c r="AE121" s="136"/>
    </row>
    <row r="122" spans="2:31" ht="16.5"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6"/>
      <c r="AC122" s="136"/>
      <c r="AD122" s="136"/>
      <c r="AE122" s="136"/>
    </row>
    <row r="123" spans="2:31" ht="16.5"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6"/>
      <c r="AC123" s="136"/>
      <c r="AD123" s="136"/>
      <c r="AE123" s="136"/>
    </row>
    <row r="124" spans="2:31" ht="16.5"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6"/>
      <c r="AC124" s="136"/>
      <c r="AD124" s="136"/>
      <c r="AE124" s="136"/>
    </row>
    <row r="125" spans="2:31" ht="16.5"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6"/>
      <c r="AC125" s="136"/>
      <c r="AD125" s="136"/>
      <c r="AE125" s="136"/>
    </row>
    <row r="126" spans="2:31" ht="16.5"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6"/>
      <c r="AC126" s="136"/>
      <c r="AD126" s="136"/>
      <c r="AE126" s="136"/>
    </row>
    <row r="127" spans="2:31" ht="16.5"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6"/>
      <c r="AC127" s="136"/>
      <c r="AD127" s="136"/>
      <c r="AE127" s="136"/>
    </row>
    <row r="128" spans="2:31" ht="16.5"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6"/>
      <c r="AC128" s="136"/>
      <c r="AD128" s="136"/>
      <c r="AE128" s="136"/>
    </row>
    <row r="129" spans="2:31" ht="16.5"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6"/>
      <c r="AC129" s="136"/>
      <c r="AD129" s="136"/>
      <c r="AE129" s="136"/>
    </row>
    <row r="130" spans="2:31" ht="16.5"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6"/>
      <c r="AC130" s="136"/>
      <c r="AD130" s="136"/>
      <c r="AE130" s="136"/>
    </row>
    <row r="131" spans="2:31" ht="16.5"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6"/>
      <c r="AC131" s="136"/>
      <c r="AD131" s="136"/>
      <c r="AE131" s="136"/>
    </row>
    <row r="132" spans="2:31" ht="16.5"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6"/>
      <c r="AC132" s="136"/>
      <c r="AD132" s="136"/>
      <c r="AE132" s="136"/>
    </row>
    <row r="133" spans="2:31" ht="16.5"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6"/>
      <c r="AC133" s="136"/>
      <c r="AD133" s="136"/>
      <c r="AE133" s="136"/>
    </row>
    <row r="134" spans="2:31" ht="16.5"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6"/>
      <c r="AC134" s="136"/>
      <c r="AD134" s="136"/>
      <c r="AE134" s="136"/>
    </row>
    <row r="135" spans="2:31" ht="16.5"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6"/>
      <c r="AC135" s="136"/>
      <c r="AD135" s="136"/>
      <c r="AE135" s="136"/>
    </row>
    <row r="136" spans="2:31" ht="16.5"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6"/>
      <c r="AC136" s="136"/>
      <c r="AD136" s="136"/>
      <c r="AE136" s="136"/>
    </row>
    <row r="137" spans="2:31" ht="16.5"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6"/>
      <c r="AC137" s="136"/>
      <c r="AD137" s="136"/>
      <c r="AE137" s="136"/>
    </row>
    <row r="138" spans="2:31" ht="16.5"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6"/>
      <c r="AC138" s="136"/>
      <c r="AD138" s="136"/>
      <c r="AE138" s="136"/>
    </row>
    <row r="139" spans="2:31" ht="16.5"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6"/>
      <c r="AC139" s="136"/>
      <c r="AD139" s="136"/>
      <c r="AE139" s="136"/>
    </row>
    <row r="140" spans="2:31" ht="16.5"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6"/>
      <c r="AC140" s="136"/>
      <c r="AD140" s="136"/>
      <c r="AE140" s="136"/>
    </row>
    <row r="141" spans="2:31" ht="16.5"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6"/>
      <c r="AC141" s="136"/>
      <c r="AD141" s="136"/>
      <c r="AE141" s="136"/>
    </row>
    <row r="142" spans="2:31" ht="16.5"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6"/>
      <c r="AC142" s="136"/>
      <c r="AD142" s="136"/>
      <c r="AE142" s="136"/>
    </row>
    <row r="143" spans="2:31" ht="16.5"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6"/>
      <c r="AC143" s="136"/>
      <c r="AD143" s="136"/>
      <c r="AE143" s="136"/>
    </row>
    <row r="144" spans="2:31" ht="16.5"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6"/>
      <c r="AC144" s="136"/>
      <c r="AD144" s="136"/>
      <c r="AE144" s="136"/>
    </row>
    <row r="145" spans="2:31" ht="16.5"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6"/>
      <c r="AC145" s="136"/>
      <c r="AD145" s="136"/>
      <c r="AE145" s="136"/>
    </row>
    <row r="146" spans="2:31" ht="16.5"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6"/>
      <c r="AC146" s="136"/>
      <c r="AD146" s="136"/>
      <c r="AE146" s="136"/>
    </row>
    <row r="147" spans="2:31" ht="16.5"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6"/>
      <c r="AC147" s="136"/>
      <c r="AD147" s="136"/>
      <c r="AE147" s="136"/>
    </row>
    <row r="148" spans="2:31" ht="16.5"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6"/>
      <c r="AC148" s="136"/>
      <c r="AD148" s="136"/>
      <c r="AE148" s="136"/>
    </row>
    <row r="149" spans="2:31" ht="16.5"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6"/>
      <c r="AC149" s="136"/>
      <c r="AD149" s="136"/>
      <c r="AE149" s="136"/>
    </row>
    <row r="150" spans="2:31" ht="16.5"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6"/>
      <c r="AC150" s="136"/>
      <c r="AD150" s="136"/>
      <c r="AE150" s="136"/>
    </row>
    <row r="151" spans="2:31" ht="16.5"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6"/>
      <c r="AC151" s="136"/>
      <c r="AD151" s="136"/>
      <c r="AE151" s="136"/>
    </row>
    <row r="152" spans="2:31" ht="16.5"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6"/>
      <c r="AC152" s="136"/>
      <c r="AD152" s="136"/>
      <c r="AE152" s="136"/>
    </row>
    <row r="153" spans="2:31" ht="16.5"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6"/>
      <c r="AC153" s="136"/>
      <c r="AD153" s="136"/>
      <c r="AE153" s="136"/>
    </row>
    <row r="154" spans="2:31" ht="16.5"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6"/>
      <c r="AC154" s="136"/>
      <c r="AD154" s="136"/>
      <c r="AE154" s="136"/>
    </row>
    <row r="155" spans="2:31" ht="16.5"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6"/>
      <c r="AC155" s="136"/>
      <c r="AD155" s="136"/>
      <c r="AE155" s="136"/>
    </row>
    <row r="156" spans="2:31" ht="16.5"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6"/>
      <c r="AC156" s="136"/>
      <c r="AD156" s="136"/>
      <c r="AE156" s="136"/>
    </row>
    <row r="157" spans="2:31" ht="16.5"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6"/>
      <c r="AC157" s="136"/>
      <c r="AD157" s="136"/>
      <c r="AE157" s="136"/>
    </row>
    <row r="158" spans="2:31" ht="16.5"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6"/>
      <c r="AC158" s="136"/>
      <c r="AD158" s="136"/>
      <c r="AE158" s="136"/>
    </row>
    <row r="159" spans="2:31" ht="16.5"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6"/>
      <c r="AC159" s="136"/>
      <c r="AD159" s="136"/>
      <c r="AE159" s="136"/>
    </row>
    <row r="160" spans="2:31" ht="16.5"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6"/>
      <c r="AC160" s="136"/>
      <c r="AD160" s="136"/>
      <c r="AE160" s="136"/>
    </row>
    <row r="161" spans="2:31" ht="16.5"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6"/>
      <c r="AC161" s="136"/>
      <c r="AD161" s="136"/>
      <c r="AE161" s="136"/>
    </row>
    <row r="162" spans="2:31" ht="16.5"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6"/>
      <c r="AC162" s="136"/>
      <c r="AD162" s="136"/>
      <c r="AE162" s="136"/>
    </row>
    <row r="163" spans="2:31" ht="16.5"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6"/>
      <c r="AC163" s="136"/>
      <c r="AD163" s="136"/>
      <c r="AE163" s="136"/>
    </row>
    <row r="164" spans="2:31" ht="16.5"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6"/>
      <c r="AC164" s="136"/>
      <c r="AD164" s="136"/>
      <c r="AE164" s="136"/>
    </row>
    <row r="165" spans="2:31" ht="16.5"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6"/>
      <c r="AC165" s="136"/>
      <c r="AD165" s="136"/>
      <c r="AE165" s="136"/>
    </row>
    <row r="166" spans="2:31" ht="16.5"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6"/>
      <c r="AC166" s="136"/>
      <c r="AD166" s="136"/>
      <c r="AE166" s="136"/>
    </row>
    <row r="167" spans="2:31" ht="16.5"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6"/>
      <c r="AC167" s="136"/>
      <c r="AD167" s="136"/>
      <c r="AE167" s="136"/>
    </row>
    <row r="168" spans="2:31" ht="16.5"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6"/>
      <c r="AC168" s="136"/>
      <c r="AD168" s="136"/>
      <c r="AE168" s="136"/>
    </row>
    <row r="169" spans="2:31" ht="16.5"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6"/>
      <c r="AC169" s="136"/>
      <c r="AD169" s="136"/>
      <c r="AE169" s="136"/>
    </row>
    <row r="170" spans="2:31" ht="16.5"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6"/>
      <c r="AC170" s="136"/>
      <c r="AD170" s="136"/>
      <c r="AE170" s="136"/>
    </row>
    <row r="171" spans="2:31" ht="16.5"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6"/>
      <c r="AC171" s="136"/>
      <c r="AD171" s="136"/>
      <c r="AE171" s="136"/>
    </row>
    <row r="172" spans="2:31" ht="16.5"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6"/>
      <c r="AC172" s="136"/>
      <c r="AD172" s="136"/>
      <c r="AE172" s="136"/>
    </row>
    <row r="173" spans="2:31" ht="16.5"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6"/>
      <c r="AC173" s="136"/>
      <c r="AD173" s="136"/>
      <c r="AE173" s="136"/>
    </row>
    <row r="174" spans="2:31" ht="16.5"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6"/>
      <c r="AC174" s="136"/>
      <c r="AD174" s="136"/>
      <c r="AE174" s="136"/>
    </row>
    <row r="175" spans="2:31" ht="16.5"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6"/>
      <c r="AC175" s="136"/>
      <c r="AD175" s="136"/>
      <c r="AE175" s="136"/>
    </row>
    <row r="176" spans="2:31" ht="16.5"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6"/>
      <c r="AC176" s="136"/>
      <c r="AD176" s="136"/>
      <c r="AE176" s="136"/>
    </row>
    <row r="177" spans="2:31" ht="16.5"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6"/>
      <c r="AC177" s="136"/>
      <c r="AD177" s="136"/>
      <c r="AE177" s="136"/>
    </row>
    <row r="178" spans="2:31" ht="16.5"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6"/>
      <c r="AC178" s="136"/>
      <c r="AD178" s="136"/>
      <c r="AE178" s="136"/>
    </row>
    <row r="179" spans="2:31" ht="16.5"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6"/>
      <c r="AC179" s="136"/>
      <c r="AD179" s="136"/>
      <c r="AE179" s="136"/>
    </row>
    <row r="180" spans="2:31" ht="16.5"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6"/>
      <c r="AC180" s="136"/>
      <c r="AD180" s="136"/>
      <c r="AE180" s="136"/>
    </row>
    <row r="181" spans="2:31" ht="16.5"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6"/>
      <c r="AC181" s="136"/>
      <c r="AD181" s="136"/>
      <c r="AE181" s="136"/>
    </row>
    <row r="182" spans="2:31" ht="16.5"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6"/>
      <c r="AC182" s="136"/>
      <c r="AD182" s="136"/>
      <c r="AE182" s="136"/>
    </row>
    <row r="183" spans="2:31" ht="16.5"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6"/>
      <c r="AC183" s="136"/>
      <c r="AD183" s="136"/>
      <c r="AE183" s="136"/>
    </row>
    <row r="184" spans="2:31" ht="16.5"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6"/>
      <c r="AC184" s="136"/>
      <c r="AD184" s="136"/>
      <c r="AE184" s="136"/>
    </row>
    <row r="185" spans="2:31" ht="16.5"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6"/>
      <c r="AC185" s="136"/>
      <c r="AD185" s="136"/>
      <c r="AE185" s="136"/>
    </row>
    <row r="186" spans="2:31" ht="16.5"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6"/>
      <c r="AC186" s="136"/>
      <c r="AD186" s="136"/>
      <c r="AE186" s="136"/>
    </row>
    <row r="187" spans="2:31" ht="16.5"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6"/>
      <c r="AC187" s="136"/>
      <c r="AD187" s="136"/>
      <c r="AE187" s="136"/>
    </row>
    <row r="188" spans="2:31" ht="16.5"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6"/>
      <c r="AC188" s="136"/>
      <c r="AD188" s="136"/>
      <c r="AE188" s="136"/>
    </row>
    <row r="189" spans="2:31" ht="16.5"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6"/>
      <c r="AC189" s="136"/>
      <c r="AD189" s="136"/>
      <c r="AE189" s="136"/>
    </row>
    <row r="190" spans="2:31" ht="16.5"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6"/>
      <c r="AC190" s="136"/>
      <c r="AD190" s="136"/>
      <c r="AE190" s="136"/>
    </row>
    <row r="191" spans="2:31" ht="16.5"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6"/>
      <c r="AC191" s="136"/>
      <c r="AD191" s="136"/>
      <c r="AE191" s="136"/>
    </row>
    <row r="192" spans="2:31" ht="16.5"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6"/>
      <c r="AC192" s="136"/>
      <c r="AD192" s="136"/>
      <c r="AE192" s="136"/>
    </row>
    <row r="193" spans="2:31" ht="16.5"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6"/>
      <c r="AC193" s="136"/>
      <c r="AD193" s="136"/>
      <c r="AE193" s="136"/>
    </row>
    <row r="194" spans="2:31" ht="16.5"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6"/>
      <c r="AC194" s="136"/>
      <c r="AD194" s="136"/>
      <c r="AE194" s="136"/>
    </row>
    <row r="195" spans="2:31" ht="16.5"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6"/>
      <c r="AC195" s="136"/>
      <c r="AD195" s="136"/>
      <c r="AE195" s="136"/>
    </row>
    <row r="196" spans="2:31" ht="16.5"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6"/>
      <c r="AC196" s="136"/>
      <c r="AD196" s="136"/>
      <c r="AE196" s="136"/>
    </row>
    <row r="197" spans="2:31" ht="16.5"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6"/>
      <c r="AC197" s="136"/>
      <c r="AD197" s="136"/>
      <c r="AE197" s="136"/>
    </row>
    <row r="198" spans="2:31" ht="16.5"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6"/>
      <c r="AC198" s="136"/>
      <c r="AD198" s="136"/>
      <c r="AE198" s="136"/>
    </row>
    <row r="199" spans="2:31" ht="16.5"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6"/>
      <c r="AC199" s="136"/>
      <c r="AD199" s="136"/>
      <c r="AE199" s="136"/>
    </row>
    <row r="200" spans="2:31" ht="16.5"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6"/>
      <c r="AC200" s="136"/>
      <c r="AD200" s="136"/>
      <c r="AE200" s="136"/>
    </row>
    <row r="201" spans="2:31" ht="16.5"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6"/>
      <c r="AC201" s="136"/>
      <c r="AD201" s="136"/>
      <c r="AE201" s="136"/>
    </row>
    <row r="202" spans="2:31" ht="16.5"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6"/>
      <c r="AC202" s="136"/>
      <c r="AD202" s="136"/>
      <c r="AE202" s="136"/>
    </row>
    <row r="203" spans="2:31" ht="16.5"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6"/>
      <c r="AC203" s="136"/>
      <c r="AD203" s="136"/>
      <c r="AE203" s="136"/>
    </row>
    <row r="204" spans="2:31" ht="16.5"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6"/>
      <c r="AC204" s="136"/>
      <c r="AD204" s="136"/>
      <c r="AE204" s="136"/>
    </row>
    <row r="205" spans="2:31" ht="16.5"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6"/>
      <c r="AC205" s="136"/>
      <c r="AD205" s="136"/>
      <c r="AE205" s="136"/>
    </row>
    <row r="206" spans="2:31" ht="16.5"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6"/>
      <c r="AC206" s="136"/>
      <c r="AD206" s="136"/>
      <c r="AE206" s="136"/>
    </row>
    <row r="207" spans="2:31" ht="16.5"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6"/>
      <c r="AC207" s="136"/>
      <c r="AD207" s="136"/>
      <c r="AE207" s="136"/>
    </row>
    <row r="208" spans="2:31" ht="16.5"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6"/>
      <c r="AC208" s="136"/>
      <c r="AD208" s="136"/>
      <c r="AE208" s="136"/>
    </row>
    <row r="209" spans="2:31" ht="16.5"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6"/>
      <c r="AC209" s="136"/>
      <c r="AD209" s="136"/>
      <c r="AE209" s="136"/>
    </row>
    <row r="210" spans="2:31" ht="16.5"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6"/>
      <c r="AC210" s="136"/>
      <c r="AD210" s="136"/>
      <c r="AE210" s="136"/>
    </row>
    <row r="211" spans="2:31" ht="16.5"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6"/>
      <c r="AC211" s="136"/>
      <c r="AD211" s="136"/>
      <c r="AE211" s="136"/>
    </row>
    <row r="212" spans="2:31" ht="16.5"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6"/>
      <c r="AC212" s="136"/>
      <c r="AD212" s="136"/>
      <c r="AE212" s="136"/>
    </row>
    <row r="213" spans="2:31" ht="16.5"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6"/>
      <c r="AC213" s="136"/>
      <c r="AD213" s="136"/>
      <c r="AE213" s="136"/>
    </row>
    <row r="214" spans="2:31" ht="16.5"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6"/>
      <c r="AC214" s="136"/>
      <c r="AD214" s="136"/>
      <c r="AE214" s="136"/>
    </row>
    <row r="215" spans="2:31" ht="16.5"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6"/>
      <c r="AC215" s="136"/>
      <c r="AD215" s="136"/>
      <c r="AE215" s="136"/>
    </row>
    <row r="216" spans="2:31" ht="16.5"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6"/>
      <c r="AC216" s="136"/>
      <c r="AD216" s="136"/>
      <c r="AE216" s="136"/>
    </row>
    <row r="217" spans="2:31" ht="16.5"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6"/>
      <c r="AC217" s="136"/>
      <c r="AD217" s="136"/>
      <c r="AE217" s="136"/>
    </row>
    <row r="218" spans="2:31" ht="16.5"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6"/>
      <c r="AC218" s="136"/>
      <c r="AD218" s="136"/>
      <c r="AE218" s="136"/>
    </row>
    <row r="219" spans="2:31" ht="16.5"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6"/>
      <c r="AC219" s="136"/>
      <c r="AD219" s="136"/>
      <c r="AE219" s="136"/>
    </row>
    <row r="220" spans="2:31" ht="16.5"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6"/>
      <c r="AC220" s="136"/>
      <c r="AD220" s="136"/>
      <c r="AE220" s="136"/>
    </row>
    <row r="221" spans="2:31" ht="16.5"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6"/>
      <c r="AC221" s="136"/>
      <c r="AD221" s="136"/>
      <c r="AE221" s="136"/>
    </row>
    <row r="222" spans="2:31" ht="16.5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6"/>
      <c r="AC222" s="136"/>
      <c r="AD222" s="136"/>
      <c r="AE222" s="136"/>
    </row>
    <row r="223" spans="2:31" ht="16.5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6"/>
      <c r="AC223" s="136"/>
      <c r="AD223" s="136"/>
      <c r="AE223" s="136"/>
    </row>
    <row r="224" spans="2:31" ht="16.5"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6"/>
      <c r="AC224" s="136"/>
      <c r="AD224" s="136"/>
      <c r="AE224" s="136"/>
    </row>
    <row r="225" spans="2:31" ht="16.5"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6"/>
      <c r="AC225" s="136"/>
      <c r="AD225" s="136"/>
      <c r="AE225" s="136"/>
    </row>
    <row r="226" spans="2:31" ht="16.5"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6"/>
      <c r="AC226" s="136"/>
      <c r="AD226" s="136"/>
      <c r="AE226" s="136"/>
    </row>
    <row r="227" spans="2:31" ht="16.5"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6"/>
      <c r="AC227" s="136"/>
      <c r="AD227" s="136"/>
      <c r="AE227" s="136"/>
    </row>
    <row r="228" spans="2:31" ht="16.5"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6"/>
      <c r="AC228" s="136"/>
      <c r="AD228" s="136"/>
      <c r="AE228" s="136"/>
    </row>
    <row r="229" spans="2:31" ht="16.5"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6"/>
      <c r="AC229" s="136"/>
      <c r="AD229" s="136"/>
      <c r="AE229" s="136"/>
    </row>
    <row r="230" spans="2:31" ht="16.5"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6"/>
      <c r="AC230" s="136"/>
      <c r="AD230" s="136"/>
      <c r="AE230" s="136"/>
    </row>
    <row r="231" spans="2:31" ht="16.5"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6"/>
      <c r="AC231" s="136"/>
      <c r="AD231" s="136"/>
      <c r="AE231" s="136"/>
    </row>
    <row r="232" spans="2:31" ht="16.5"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6"/>
      <c r="AC232" s="136"/>
      <c r="AD232" s="136"/>
      <c r="AE232" s="136"/>
    </row>
    <row r="233" spans="2:31" ht="16.5"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6"/>
      <c r="AC233" s="136"/>
      <c r="AD233" s="136"/>
      <c r="AE233" s="136"/>
    </row>
    <row r="234" spans="2:31" ht="16.5"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6"/>
      <c r="AC234" s="136"/>
      <c r="AD234" s="136"/>
      <c r="AE234" s="136"/>
    </row>
    <row r="235" spans="2:31" ht="16.5"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6"/>
      <c r="AC235" s="136"/>
      <c r="AD235" s="136"/>
      <c r="AE235" s="136"/>
    </row>
    <row r="236" spans="2:31" ht="16.5"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6"/>
      <c r="AC236" s="136"/>
      <c r="AD236" s="136"/>
      <c r="AE236" s="136"/>
    </row>
    <row r="237" spans="2:31" ht="16.5"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6"/>
      <c r="AC237" s="136"/>
      <c r="AD237" s="136"/>
      <c r="AE237" s="136"/>
    </row>
    <row r="238" spans="2:31" ht="16.5"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6"/>
      <c r="AC238" s="136"/>
      <c r="AD238" s="136"/>
      <c r="AE238" s="136"/>
    </row>
    <row r="239" spans="2:31" ht="16.5"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6"/>
      <c r="AC239" s="136"/>
      <c r="AD239" s="136"/>
      <c r="AE239" s="136"/>
    </row>
    <row r="240" spans="2:31" ht="16.5"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6"/>
      <c r="AC240" s="136"/>
      <c r="AD240" s="136"/>
      <c r="AE240" s="136"/>
    </row>
    <row r="241" spans="2:31" ht="16.5"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6"/>
      <c r="AC241" s="136"/>
      <c r="AD241" s="136"/>
      <c r="AE241" s="136"/>
    </row>
    <row r="242" spans="2:31" ht="16.5"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6"/>
      <c r="AC242" s="136"/>
      <c r="AD242" s="136"/>
      <c r="AE242" s="136"/>
    </row>
    <row r="243" spans="2:31" ht="16.5"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6"/>
      <c r="AC243" s="136"/>
      <c r="AD243" s="136"/>
      <c r="AE243" s="136"/>
    </row>
    <row r="244" spans="2:31" ht="16.5"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6"/>
      <c r="AC244" s="136"/>
      <c r="AD244" s="136"/>
      <c r="AE244" s="136"/>
    </row>
    <row r="245" spans="2:31" ht="16.5"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6"/>
      <c r="AC245" s="136"/>
      <c r="AD245" s="136"/>
      <c r="AE245" s="136"/>
    </row>
    <row r="246" spans="2:31" ht="16.5"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6"/>
      <c r="AC246" s="136"/>
      <c r="AD246" s="136"/>
      <c r="AE246" s="136"/>
    </row>
    <row r="247" spans="2:31" ht="16.5"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6"/>
      <c r="AC247" s="136"/>
      <c r="AD247" s="136"/>
      <c r="AE247" s="136"/>
    </row>
    <row r="248" spans="2:31" ht="16.5"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6"/>
      <c r="AC248" s="136"/>
      <c r="AD248" s="136"/>
      <c r="AE248" s="136"/>
    </row>
    <row r="249" spans="2:31" ht="16.5"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6"/>
      <c r="AC249" s="136"/>
      <c r="AD249" s="136"/>
      <c r="AE249" s="136"/>
    </row>
    <row r="250" spans="2:31" ht="16.5"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6"/>
      <c r="AC250" s="136"/>
      <c r="AD250" s="136"/>
      <c r="AE250" s="136"/>
    </row>
    <row r="251" spans="2:31" ht="16.5"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6"/>
      <c r="AC251" s="136"/>
      <c r="AD251" s="136"/>
      <c r="AE251" s="136"/>
    </row>
    <row r="252" spans="2:31" ht="16.5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6"/>
      <c r="AC252" s="136"/>
      <c r="AD252" s="136"/>
      <c r="AE252" s="136"/>
    </row>
    <row r="253" spans="2:31" ht="16.5"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6"/>
      <c r="AC253" s="136"/>
      <c r="AD253" s="136"/>
      <c r="AE253" s="136"/>
    </row>
    <row r="254" spans="2:31" ht="16.5"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6"/>
      <c r="AC254" s="136"/>
      <c r="AD254" s="136"/>
      <c r="AE254" s="136"/>
    </row>
    <row r="255" spans="2:31" ht="16.5"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6"/>
      <c r="AC255" s="136"/>
      <c r="AD255" s="136"/>
      <c r="AE255" s="136"/>
    </row>
    <row r="256" spans="2:31" ht="16.5"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6"/>
      <c r="AC256" s="136"/>
      <c r="AD256" s="136"/>
      <c r="AE256" s="136"/>
    </row>
    <row r="257" spans="2:31" ht="16.5"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6"/>
      <c r="AC257" s="136"/>
      <c r="AD257" s="136"/>
      <c r="AE257" s="136"/>
    </row>
    <row r="258" spans="2:31" ht="16.5"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6"/>
      <c r="AC258" s="136"/>
      <c r="AD258" s="136"/>
      <c r="AE258" s="136"/>
    </row>
    <row r="259" spans="2:31" ht="16.5"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6"/>
      <c r="AC259" s="136"/>
      <c r="AD259" s="136"/>
      <c r="AE259" s="136"/>
    </row>
    <row r="260" spans="2:31" ht="16.5"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6"/>
      <c r="AC260" s="136"/>
      <c r="AD260" s="136"/>
      <c r="AE260" s="136"/>
    </row>
    <row r="261" spans="2:31" ht="16.5"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6"/>
      <c r="AC261" s="136"/>
      <c r="AD261" s="136"/>
      <c r="AE261" s="136"/>
    </row>
    <row r="262" spans="2:31" ht="16.5"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6"/>
      <c r="AC262" s="136"/>
      <c r="AD262" s="136"/>
      <c r="AE262" s="136"/>
    </row>
    <row r="263" spans="2:31" ht="16.5"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6"/>
      <c r="AC263" s="136"/>
      <c r="AD263" s="136"/>
      <c r="AE263" s="136"/>
    </row>
    <row r="264" spans="2:31" ht="16.5"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6"/>
      <c r="AC264" s="136"/>
      <c r="AD264" s="136"/>
      <c r="AE264" s="136"/>
    </row>
    <row r="265" spans="2:31" ht="16.5"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6"/>
      <c r="AC265" s="136"/>
      <c r="AD265" s="136"/>
      <c r="AE265" s="136"/>
    </row>
    <row r="266" spans="2:31" ht="16.5"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6"/>
      <c r="AC266" s="136"/>
      <c r="AD266" s="136"/>
      <c r="AE266" s="136"/>
    </row>
    <row r="267" spans="2:31" ht="16.5"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6"/>
      <c r="AC267" s="136"/>
      <c r="AD267" s="136"/>
      <c r="AE267" s="136"/>
    </row>
    <row r="268" spans="2:31" ht="16.5"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6"/>
      <c r="AC268" s="136"/>
      <c r="AD268" s="136"/>
      <c r="AE268" s="136"/>
    </row>
    <row r="269" spans="2:31" ht="16.5"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6"/>
      <c r="AC269" s="136"/>
      <c r="AD269" s="136"/>
      <c r="AE269" s="136"/>
    </row>
    <row r="270" spans="2:31" ht="16.5"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6"/>
      <c r="AC270" s="136"/>
      <c r="AD270" s="136"/>
      <c r="AE270" s="136"/>
    </row>
    <row r="271" spans="2:31" ht="16.5"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6"/>
      <c r="AC271" s="136"/>
      <c r="AD271" s="136"/>
      <c r="AE271" s="136"/>
    </row>
    <row r="272" spans="2:31" ht="16.5"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6"/>
      <c r="AC272" s="136"/>
      <c r="AD272" s="136"/>
      <c r="AE272" s="136"/>
    </row>
    <row r="273" spans="2:31" ht="16.5"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6"/>
      <c r="AC273" s="136"/>
      <c r="AD273" s="136"/>
      <c r="AE273" s="136"/>
    </row>
    <row r="274" spans="2:31" ht="16.5"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6"/>
      <c r="AC274" s="136"/>
      <c r="AD274" s="136"/>
      <c r="AE274" s="136"/>
    </row>
    <row r="275" spans="2:31" ht="16.5"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6"/>
      <c r="AC275" s="136"/>
      <c r="AD275" s="136"/>
      <c r="AE275" s="136"/>
    </row>
    <row r="276" spans="2:31" ht="16.5"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6"/>
      <c r="AC276" s="136"/>
      <c r="AD276" s="136"/>
      <c r="AE276" s="136"/>
    </row>
    <row r="277" spans="2:31" ht="16.5"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6"/>
      <c r="AC277" s="136"/>
      <c r="AD277" s="136"/>
      <c r="AE277" s="136"/>
    </row>
    <row r="278" spans="2:31" ht="16.5"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6"/>
      <c r="AC278" s="136"/>
      <c r="AD278" s="136"/>
      <c r="AE278" s="136"/>
    </row>
    <row r="279" spans="2:31" ht="16.5"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6"/>
      <c r="AC279" s="136"/>
      <c r="AD279" s="136"/>
      <c r="AE279" s="136"/>
    </row>
    <row r="280" spans="2:31" ht="16.5"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6"/>
      <c r="AC280" s="136"/>
      <c r="AD280" s="136"/>
      <c r="AE280" s="136"/>
    </row>
    <row r="281" spans="2:31" ht="16.5"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6"/>
      <c r="AC281" s="136"/>
      <c r="AD281" s="136"/>
      <c r="AE281" s="136"/>
    </row>
    <row r="282" spans="2:31" ht="16.5"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6"/>
      <c r="AC282" s="136"/>
      <c r="AD282" s="136"/>
      <c r="AE282" s="136"/>
    </row>
    <row r="283" spans="2:31" ht="16.5"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6"/>
      <c r="AC283" s="136"/>
      <c r="AD283" s="136"/>
      <c r="AE283" s="136"/>
    </row>
    <row r="284" spans="2:31" ht="16.5"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6"/>
      <c r="AC284" s="136"/>
      <c r="AD284" s="136"/>
      <c r="AE284" s="136"/>
    </row>
    <row r="285" spans="2:31" ht="16.5"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6"/>
      <c r="AC285" s="136"/>
      <c r="AD285" s="136"/>
      <c r="AE285" s="136"/>
    </row>
    <row r="286" spans="2:31" ht="16.5"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6"/>
      <c r="AC286" s="136"/>
      <c r="AD286" s="136"/>
      <c r="AE286" s="136"/>
    </row>
    <row r="287" spans="2:31" ht="16.5"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6"/>
      <c r="AC287" s="136"/>
      <c r="AD287" s="136"/>
      <c r="AE287" s="136"/>
    </row>
    <row r="288" spans="2:31" ht="16.5"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6"/>
      <c r="AC288" s="136"/>
      <c r="AD288" s="136"/>
      <c r="AE288" s="136"/>
    </row>
    <row r="289" spans="2:31" ht="16.5"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6"/>
      <c r="AC289" s="136"/>
      <c r="AD289" s="136"/>
      <c r="AE289" s="136"/>
    </row>
    <row r="290" spans="2:31" ht="16.5"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6"/>
      <c r="AC290" s="136"/>
      <c r="AD290" s="136"/>
      <c r="AE290" s="136"/>
    </row>
    <row r="291" spans="2:31" ht="16.5"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6"/>
      <c r="AC291" s="136"/>
      <c r="AD291" s="136"/>
      <c r="AE291" s="136"/>
    </row>
    <row r="292" spans="2:31" ht="16.5"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6"/>
      <c r="AC292" s="136"/>
      <c r="AD292" s="136"/>
      <c r="AE292" s="136"/>
    </row>
    <row r="293" spans="2:31" ht="16.5"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6"/>
      <c r="AC293" s="136"/>
      <c r="AD293" s="136"/>
      <c r="AE293" s="136"/>
    </row>
    <row r="294" spans="2:31" ht="16.5"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6"/>
      <c r="AC294" s="136"/>
      <c r="AD294" s="136"/>
      <c r="AE294" s="136"/>
    </row>
    <row r="295" spans="2:31" ht="16.5"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6"/>
      <c r="AC295" s="136"/>
      <c r="AD295" s="136"/>
      <c r="AE295" s="136"/>
    </row>
    <row r="296" spans="2:31" ht="16.5"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6"/>
      <c r="AC296" s="136"/>
      <c r="AD296" s="136"/>
      <c r="AE296" s="136"/>
    </row>
    <row r="297" spans="2:31" ht="16.5"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6"/>
      <c r="AC297" s="136"/>
      <c r="AD297" s="136"/>
      <c r="AE297" s="136"/>
    </row>
    <row r="298" spans="2:31" ht="16.5"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6"/>
      <c r="AC298" s="136"/>
      <c r="AD298" s="136"/>
      <c r="AE298" s="136"/>
    </row>
    <row r="299" spans="2:31" ht="16.5"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6"/>
      <c r="AC299" s="136"/>
      <c r="AD299" s="136"/>
      <c r="AE299" s="136"/>
    </row>
    <row r="300" spans="2:31" ht="16.5"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6"/>
      <c r="AC300" s="136"/>
      <c r="AD300" s="136"/>
      <c r="AE300" s="136"/>
    </row>
    <row r="301" spans="2:31" ht="16.5"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6"/>
      <c r="AC301" s="136"/>
      <c r="AD301" s="136"/>
      <c r="AE301" s="136"/>
    </row>
    <row r="302" spans="2:31" ht="16.5"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6"/>
      <c r="AC302" s="136"/>
      <c r="AD302" s="136"/>
      <c r="AE302" s="136"/>
    </row>
  </sheetData>
  <sheetProtection/>
  <mergeCells count="42">
    <mergeCell ref="A1:AD1"/>
    <mergeCell ref="C3:J3"/>
    <mergeCell ref="K3:R3"/>
    <mergeCell ref="S3:Z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Y5:Z5"/>
    <mergeCell ref="C5:D5"/>
    <mergeCell ref="E5:F5"/>
    <mergeCell ref="G5:H5"/>
    <mergeCell ref="I5:J5"/>
    <mergeCell ref="K5:L5"/>
    <mergeCell ref="M5:N5"/>
    <mergeCell ref="F22:I22"/>
    <mergeCell ref="K22:N22"/>
    <mergeCell ref="P22:S22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D12:D20"/>
    <mergeCell ref="O5:P5"/>
    <mergeCell ref="Q5:R5"/>
    <mergeCell ref="S5:T5"/>
    <mergeCell ref="U5:V5"/>
    <mergeCell ref="W5:X5"/>
  </mergeCells>
  <printOptions horizontalCentered="1"/>
  <pageMargins left="0.1968503937007874" right="0.11811023622047245" top="0.7480314960629921" bottom="0.7480314960629921" header="0.31496062992125984" footer="0.31496062992125984"/>
  <pageSetup horizontalDpi="360" verticalDpi="36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R302"/>
  <sheetViews>
    <sheetView tabSelected="1" zoomScalePageLayoutView="0" workbookViewId="0" topLeftCell="A1">
      <selection activeCell="A1" sqref="A1:AM1"/>
    </sheetView>
  </sheetViews>
  <sheetFormatPr defaultColWidth="9.140625" defaultRowHeight="15"/>
  <cols>
    <col min="1" max="1" width="5.28125" style="0" customWidth="1"/>
    <col min="2" max="2" width="17.421875" style="0" customWidth="1"/>
    <col min="3" max="26" width="2.421875" style="0" customWidth="1"/>
    <col min="27" max="27" width="4.57421875" style="0" customWidth="1"/>
    <col min="28" max="29" width="4.140625" style="1" bestFit="1" customWidth="1"/>
    <col min="30" max="30" width="4.28125" style="1" bestFit="1" customWidth="1"/>
    <col min="31" max="31" width="4.140625" style="1" bestFit="1" customWidth="1"/>
    <col min="32" max="32" width="4.28125" style="1" bestFit="1" customWidth="1"/>
    <col min="33" max="33" width="4.140625" style="1" bestFit="1" customWidth="1"/>
    <col min="34" max="34" width="4.28125" style="1" bestFit="1" customWidth="1"/>
    <col min="35" max="35" width="5.421875" style="1" customWidth="1"/>
    <col min="36" max="36" width="4.00390625" style="0" bestFit="1" customWidth="1"/>
    <col min="37" max="37" width="3.8515625" style="0" customWidth="1"/>
    <col min="38" max="38" width="4.00390625" style="0" bestFit="1" customWidth="1"/>
    <col min="39" max="39" width="6.421875" style="0" customWidth="1"/>
  </cols>
  <sheetData>
    <row r="1" spans="1:44" ht="22.5" customHeight="1">
      <c r="A1" s="271" t="s">
        <v>141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3"/>
      <c r="AN1" s="5"/>
      <c r="AO1" s="5"/>
      <c r="AP1" s="5"/>
      <c r="AQ1" s="5"/>
      <c r="AR1" s="5"/>
    </row>
    <row r="2" spans="1:44" ht="5.2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53"/>
      <c r="AC2" s="153"/>
      <c r="AD2" s="153"/>
      <c r="AE2" s="153"/>
      <c r="AF2" s="149"/>
      <c r="AG2" s="149"/>
      <c r="AH2" s="149"/>
      <c r="AI2" s="149"/>
      <c r="AJ2" s="196"/>
      <c r="AK2" s="196"/>
      <c r="AL2" s="196"/>
      <c r="AM2" s="215"/>
      <c r="AN2" s="5"/>
      <c r="AO2" s="5"/>
      <c r="AP2" s="5"/>
      <c r="AQ2" s="5"/>
      <c r="AR2" s="5"/>
    </row>
    <row r="3" spans="1:44" ht="16.5">
      <c r="A3" s="147"/>
      <c r="B3" s="240" t="s">
        <v>142</v>
      </c>
      <c r="C3" s="275">
        <v>2007</v>
      </c>
      <c r="D3" s="275"/>
      <c r="E3" s="275"/>
      <c r="F3" s="275"/>
      <c r="G3" s="275"/>
      <c r="H3" s="275"/>
      <c r="I3" s="275"/>
      <c r="J3" s="276"/>
      <c r="K3" s="274">
        <v>2008</v>
      </c>
      <c r="L3" s="275"/>
      <c r="M3" s="275"/>
      <c r="N3" s="275"/>
      <c r="O3" s="275"/>
      <c r="P3" s="275"/>
      <c r="Q3" s="275"/>
      <c r="R3" s="276"/>
      <c r="S3" s="274">
        <v>2009</v>
      </c>
      <c r="T3" s="275"/>
      <c r="U3" s="275"/>
      <c r="V3" s="275"/>
      <c r="W3" s="275"/>
      <c r="X3" s="275"/>
      <c r="Y3" s="275"/>
      <c r="Z3" s="276"/>
      <c r="AA3" s="153"/>
      <c r="AB3" s="153"/>
      <c r="AC3" s="153"/>
      <c r="AD3" s="153"/>
      <c r="AE3" s="153"/>
      <c r="AF3" s="149"/>
      <c r="AG3" s="149"/>
      <c r="AH3" s="149"/>
      <c r="AI3" s="149"/>
      <c r="AJ3" s="196"/>
      <c r="AK3" s="196"/>
      <c r="AL3" s="196"/>
      <c r="AM3" s="215"/>
      <c r="AN3" s="5"/>
      <c r="AO3" s="5"/>
      <c r="AP3" s="5"/>
      <c r="AQ3" s="5"/>
      <c r="AR3" s="5"/>
    </row>
    <row r="4" spans="1:44" ht="16.5">
      <c r="A4" s="147"/>
      <c r="B4" s="240" t="s">
        <v>143</v>
      </c>
      <c r="C4" s="276">
        <v>1</v>
      </c>
      <c r="D4" s="267"/>
      <c r="E4" s="267">
        <v>2</v>
      </c>
      <c r="F4" s="267"/>
      <c r="G4" s="267">
        <v>3</v>
      </c>
      <c r="H4" s="267"/>
      <c r="I4" s="267">
        <v>4</v>
      </c>
      <c r="J4" s="267"/>
      <c r="K4" s="267">
        <v>1</v>
      </c>
      <c r="L4" s="267"/>
      <c r="M4" s="267">
        <v>2</v>
      </c>
      <c r="N4" s="267"/>
      <c r="O4" s="267">
        <v>3</v>
      </c>
      <c r="P4" s="267"/>
      <c r="Q4" s="267">
        <v>4</v>
      </c>
      <c r="R4" s="267"/>
      <c r="S4" s="267">
        <v>1</v>
      </c>
      <c r="T4" s="267"/>
      <c r="U4" s="267">
        <v>2</v>
      </c>
      <c r="V4" s="267"/>
      <c r="W4" s="267">
        <v>3</v>
      </c>
      <c r="X4" s="267"/>
      <c r="Y4" s="267">
        <v>4</v>
      </c>
      <c r="Z4" s="267"/>
      <c r="AA4" s="153"/>
      <c r="AB4" s="150">
        <f>C4</f>
        <v>1</v>
      </c>
      <c r="AC4" s="150">
        <f>E4</f>
        <v>2</v>
      </c>
      <c r="AD4" s="150">
        <f>G4</f>
        <v>3</v>
      </c>
      <c r="AE4" s="150">
        <f>I4</f>
        <v>4</v>
      </c>
      <c r="AF4" s="150">
        <f>K4</f>
        <v>1</v>
      </c>
      <c r="AG4" s="150">
        <f>M4</f>
        <v>2</v>
      </c>
      <c r="AH4" s="150">
        <f>O4</f>
        <v>3</v>
      </c>
      <c r="AI4" s="150">
        <f>Q4</f>
        <v>4</v>
      </c>
      <c r="AJ4" s="235">
        <f>S4</f>
        <v>1</v>
      </c>
      <c r="AK4" s="235">
        <f>U4</f>
        <v>2</v>
      </c>
      <c r="AL4" s="235">
        <f>W4</f>
        <v>3</v>
      </c>
      <c r="AM4" s="236">
        <f>Y4</f>
        <v>4</v>
      </c>
      <c r="AN4" s="5"/>
      <c r="AO4" s="5"/>
      <c r="AP4" s="5"/>
      <c r="AQ4" s="5"/>
      <c r="AR4" s="5"/>
    </row>
    <row r="5" spans="1:44" ht="16.5">
      <c r="A5" s="147"/>
      <c r="B5" s="240" t="s">
        <v>145</v>
      </c>
      <c r="C5" s="276">
        <f ca="1">RANDBETWEEN(10,25)</f>
        <v>20</v>
      </c>
      <c r="D5" s="267">
        <f ca="1">RANDBETWEEN(1,6)</f>
        <v>5</v>
      </c>
      <c r="E5" s="267">
        <f ca="1">RANDBETWEEN(20,35)</f>
        <v>27</v>
      </c>
      <c r="F5" s="267">
        <f ca="1">RANDBETWEEN(1,6)</f>
        <v>1</v>
      </c>
      <c r="G5" s="267">
        <f ca="1">RANDBETWEEN(50,75)</f>
        <v>66</v>
      </c>
      <c r="H5" s="267">
        <f ca="1">RANDBETWEEN(1,6)</f>
        <v>6</v>
      </c>
      <c r="I5" s="267">
        <f ca="1">RANDBETWEEN(20,40)</f>
        <v>36</v>
      </c>
      <c r="J5" s="267">
        <f ca="1">RANDBETWEEN(1,6)</f>
        <v>5</v>
      </c>
      <c r="K5" s="267">
        <f ca="1">RANDBETWEEN(15,30)</f>
        <v>25</v>
      </c>
      <c r="L5" s="267">
        <f ca="1">RANDBETWEEN(1,6)</f>
        <v>3</v>
      </c>
      <c r="M5" s="267">
        <f ca="1">RANDBETWEEN(25,40)</f>
        <v>39</v>
      </c>
      <c r="N5" s="267">
        <f ca="1">RANDBETWEEN(1,6)</f>
        <v>6</v>
      </c>
      <c r="O5" s="267">
        <f ca="1">RANDBETWEEN(60,85)</f>
        <v>79</v>
      </c>
      <c r="P5" s="267">
        <f ca="1">RANDBETWEEN(1,6)</f>
        <v>5</v>
      </c>
      <c r="Q5" s="267">
        <f ca="1">RANDBETWEEN(25,50)</f>
        <v>36</v>
      </c>
      <c r="R5" s="267">
        <f ca="1">RANDBETWEEN(1,6)</f>
        <v>5</v>
      </c>
      <c r="S5" s="267">
        <f ca="1">RANDBETWEEN(15,30)</f>
        <v>16</v>
      </c>
      <c r="T5" s="267">
        <f ca="1">RANDBETWEEN(1,6)</f>
        <v>2</v>
      </c>
      <c r="U5" s="277">
        <f ca="1">RANDBETWEEN(25,40)</f>
        <v>29</v>
      </c>
      <c r="V5" s="277">
        <f ca="1">RANDBETWEEN(1,6)</f>
        <v>3</v>
      </c>
      <c r="W5" s="277">
        <f ca="1">RANDBETWEEN(60,85)</f>
        <v>71</v>
      </c>
      <c r="X5" s="277">
        <f ca="1">RANDBETWEEN(1,6)</f>
        <v>4</v>
      </c>
      <c r="Y5" s="277">
        <f ca="1">RANDBETWEEN(25,50)</f>
        <v>27</v>
      </c>
      <c r="Z5" s="277">
        <f ca="1">RANDBETWEEN(1,6)</f>
        <v>2</v>
      </c>
      <c r="AA5" s="153"/>
      <c r="AB5" s="150">
        <f>C5</f>
        <v>20</v>
      </c>
      <c r="AC5" s="150">
        <f>E5</f>
        <v>27</v>
      </c>
      <c r="AD5" s="150">
        <f>G5</f>
        <v>66</v>
      </c>
      <c r="AE5" s="150">
        <f>I5</f>
        <v>36</v>
      </c>
      <c r="AF5" s="150">
        <f>K5</f>
        <v>25</v>
      </c>
      <c r="AG5" s="150">
        <f>M5</f>
        <v>39</v>
      </c>
      <c r="AH5" s="150">
        <f>O5</f>
        <v>79</v>
      </c>
      <c r="AI5" s="150">
        <f>Q5</f>
        <v>36</v>
      </c>
      <c r="AJ5" s="235">
        <f>S5</f>
        <v>16</v>
      </c>
      <c r="AK5" s="235">
        <f>U5</f>
        <v>29</v>
      </c>
      <c r="AL5" s="235">
        <f>W5</f>
        <v>71</v>
      </c>
      <c r="AM5" s="236">
        <f>Y5</f>
        <v>27</v>
      </c>
      <c r="AN5" s="5"/>
      <c r="AO5" s="5"/>
      <c r="AP5" s="5"/>
      <c r="AQ5" s="5"/>
      <c r="AR5" s="5"/>
    </row>
    <row r="6" spans="1:44" ht="16.5">
      <c r="A6" s="147"/>
      <c r="B6" s="240" t="s">
        <v>144</v>
      </c>
      <c r="C6" s="148"/>
      <c r="D6" s="269"/>
      <c r="E6" s="270"/>
      <c r="F6" s="267">
        <f>AVERAGE(AB5:AE5)</f>
        <v>37.25</v>
      </c>
      <c r="G6" s="267"/>
      <c r="H6" s="267">
        <f>AVERAGE(AC5:AF5)</f>
        <v>38.5</v>
      </c>
      <c r="I6" s="267"/>
      <c r="J6" s="267">
        <f>AVERAGE(AD5:AG5)</f>
        <v>41.5</v>
      </c>
      <c r="K6" s="267"/>
      <c r="L6" s="267">
        <f>AVERAGE(AE5:AH5)</f>
        <v>44.75</v>
      </c>
      <c r="M6" s="267"/>
      <c r="N6" s="267">
        <f>AVERAGE(AF5:AI5)</f>
        <v>44.75</v>
      </c>
      <c r="O6" s="267"/>
      <c r="P6" s="267">
        <f>AVERAGE(AG5:AJ5)</f>
        <v>42.5</v>
      </c>
      <c r="Q6" s="267"/>
      <c r="R6" s="267">
        <f>AVERAGE(AH5:AK5)</f>
        <v>40</v>
      </c>
      <c r="S6" s="267"/>
      <c r="T6" s="267">
        <f>AVERAGE(AI5:AL5)</f>
        <v>38</v>
      </c>
      <c r="U6" s="267"/>
      <c r="V6" s="267">
        <f>AVERAGE(AJ5:AM5)</f>
        <v>35.75</v>
      </c>
      <c r="W6" s="267"/>
      <c r="X6" s="267"/>
      <c r="Y6" s="267"/>
      <c r="Z6" s="148"/>
      <c r="AA6" s="148"/>
      <c r="AB6" s="152"/>
      <c r="AC6" s="152"/>
      <c r="AD6" s="152">
        <f>F6</f>
        <v>37.25</v>
      </c>
      <c r="AE6" s="152">
        <f>H6</f>
        <v>38.5</v>
      </c>
      <c r="AF6" s="99">
        <f>J6</f>
        <v>41.5</v>
      </c>
      <c r="AG6" s="99">
        <f>L6</f>
        <v>44.75</v>
      </c>
      <c r="AH6" s="99">
        <f>N6</f>
        <v>44.75</v>
      </c>
      <c r="AI6" s="99">
        <f>P6</f>
        <v>42.5</v>
      </c>
      <c r="AJ6" s="235">
        <f>R6</f>
        <v>40</v>
      </c>
      <c r="AK6" s="235">
        <f>T6</f>
        <v>38</v>
      </c>
      <c r="AL6" s="235">
        <f>V6</f>
        <v>35.75</v>
      </c>
      <c r="AM6" s="236"/>
      <c r="AN6" s="5"/>
      <c r="AO6" s="5"/>
      <c r="AP6" s="5"/>
      <c r="AQ6" s="5"/>
      <c r="AR6" s="5"/>
    </row>
    <row r="7" spans="1:44" ht="5.25" customHeigh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53"/>
      <c r="AC7" s="153"/>
      <c r="AD7" s="153"/>
      <c r="AE7" s="153"/>
      <c r="AF7" s="149"/>
      <c r="AG7" s="149"/>
      <c r="AH7" s="149"/>
      <c r="AI7" s="149"/>
      <c r="AJ7" s="196"/>
      <c r="AK7" s="196"/>
      <c r="AL7" s="196"/>
      <c r="AM7" s="215"/>
      <c r="AN7" s="5"/>
      <c r="AO7" s="5"/>
      <c r="AP7" s="5"/>
      <c r="AQ7" s="5"/>
      <c r="AR7" s="5"/>
    </row>
    <row r="8" spans="1:44" ht="16.5">
      <c r="A8" s="147"/>
      <c r="B8" s="148" t="s">
        <v>147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53"/>
      <c r="AC8" s="153"/>
      <c r="AD8" s="153"/>
      <c r="AE8" s="153"/>
      <c r="AF8" s="149"/>
      <c r="AG8" s="149"/>
      <c r="AH8" s="149"/>
      <c r="AI8" s="149"/>
      <c r="AJ8" s="196"/>
      <c r="AK8" s="196"/>
      <c r="AL8" s="196"/>
      <c r="AM8" s="215"/>
      <c r="AN8" s="5"/>
      <c r="AO8" s="5"/>
      <c r="AP8" s="5"/>
      <c r="AQ8" s="5"/>
      <c r="AR8" s="5"/>
    </row>
    <row r="9" spans="1:44" ht="5.25" customHeigh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53"/>
      <c r="AC9" s="153"/>
      <c r="AD9" s="153"/>
      <c r="AE9" s="153"/>
      <c r="AF9" s="149"/>
      <c r="AG9" s="149"/>
      <c r="AH9" s="149"/>
      <c r="AI9" s="149"/>
      <c r="AJ9" s="196"/>
      <c r="AK9" s="196"/>
      <c r="AL9" s="196"/>
      <c r="AM9" s="215"/>
      <c r="AN9" s="5"/>
      <c r="AO9" s="5"/>
      <c r="AP9" s="5"/>
      <c r="AQ9" s="5"/>
      <c r="AR9" s="5"/>
    </row>
    <row r="10" spans="1:44" ht="16.5">
      <c r="A10" s="147"/>
      <c r="B10" s="148" t="s">
        <v>146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53"/>
      <c r="AC10" s="153"/>
      <c r="AD10" s="153"/>
      <c r="AE10" s="153"/>
      <c r="AF10" s="149"/>
      <c r="AG10" s="149"/>
      <c r="AH10" s="149"/>
      <c r="AI10" s="149"/>
      <c r="AJ10" s="196"/>
      <c r="AK10" s="196"/>
      <c r="AL10" s="196"/>
      <c r="AM10" s="215"/>
      <c r="AN10" s="5"/>
      <c r="AO10" s="5"/>
      <c r="AP10" s="5"/>
      <c r="AQ10" s="5"/>
      <c r="AR10" s="5"/>
    </row>
    <row r="11" spans="1:44" ht="16.5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53"/>
      <c r="AC11" s="153"/>
      <c r="AD11" s="153"/>
      <c r="AE11" s="153"/>
      <c r="AF11" s="149"/>
      <c r="AG11" s="149"/>
      <c r="AH11" s="149"/>
      <c r="AI11" s="149"/>
      <c r="AJ11" s="196"/>
      <c r="AK11" s="196"/>
      <c r="AL11" s="196"/>
      <c r="AM11" s="215"/>
      <c r="AN11" s="5"/>
      <c r="AO11" s="5"/>
      <c r="AP11" s="5"/>
      <c r="AQ11" s="5"/>
      <c r="AR11" s="5"/>
    </row>
    <row r="12" spans="1:44" ht="16.5">
      <c r="A12" s="147"/>
      <c r="B12" s="148"/>
      <c r="C12" s="148"/>
      <c r="D12" s="266" t="str">
        <f>B5</f>
        <v>Sales (£1000's)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53"/>
      <c r="AC12" s="153"/>
      <c r="AD12" s="153"/>
      <c r="AE12" s="153"/>
      <c r="AF12" s="149"/>
      <c r="AG12" s="149"/>
      <c r="AH12" s="149"/>
      <c r="AI12" s="149"/>
      <c r="AJ12" s="196"/>
      <c r="AK12" s="196"/>
      <c r="AL12" s="196"/>
      <c r="AM12" s="215"/>
      <c r="AN12" s="5"/>
      <c r="AO12" s="5"/>
      <c r="AP12" s="5"/>
      <c r="AQ12" s="5"/>
      <c r="AR12" s="5"/>
    </row>
    <row r="13" spans="1:44" ht="16.5">
      <c r="A13" s="147"/>
      <c r="B13" s="148"/>
      <c r="C13" s="148"/>
      <c r="D13" s="266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237" t="s">
        <v>148</v>
      </c>
      <c r="AC13" s="153"/>
      <c r="AD13" s="153"/>
      <c r="AE13" s="153"/>
      <c r="AF13" s="149"/>
      <c r="AG13" s="149"/>
      <c r="AH13" s="149"/>
      <c r="AI13" s="149"/>
      <c r="AJ13" s="196"/>
      <c r="AK13" s="196"/>
      <c r="AL13" s="196"/>
      <c r="AM13" s="215"/>
      <c r="AN13" s="5"/>
      <c r="AO13" s="5"/>
      <c r="AP13" s="5"/>
      <c r="AQ13" s="5"/>
      <c r="AR13" s="5"/>
    </row>
    <row r="14" spans="1:44" ht="16.5">
      <c r="A14" s="147"/>
      <c r="B14" s="148"/>
      <c r="C14" s="148"/>
      <c r="D14" s="266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53"/>
      <c r="AC14" s="153"/>
      <c r="AD14" s="268">
        <f>X6</f>
        <v>0</v>
      </c>
      <c r="AE14" s="268"/>
      <c r="AF14" s="268"/>
      <c r="AG14" s="149"/>
      <c r="AH14" s="149"/>
      <c r="AI14" s="149"/>
      <c r="AJ14" s="196"/>
      <c r="AK14" s="196"/>
      <c r="AL14" s="196"/>
      <c r="AM14" s="215"/>
      <c r="AN14" s="5"/>
      <c r="AO14" s="5"/>
      <c r="AP14" s="5"/>
      <c r="AQ14" s="5"/>
      <c r="AR14" s="5"/>
    </row>
    <row r="15" spans="1:44" ht="16.5">
      <c r="A15" s="147"/>
      <c r="B15" s="148"/>
      <c r="C15" s="148"/>
      <c r="D15" s="266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53"/>
      <c r="AC15" s="153"/>
      <c r="AD15" s="153"/>
      <c r="AE15" s="153"/>
      <c r="AF15" s="149"/>
      <c r="AG15" s="149"/>
      <c r="AH15" s="149"/>
      <c r="AI15" s="149"/>
      <c r="AJ15" s="196"/>
      <c r="AK15" s="196"/>
      <c r="AL15" s="196"/>
      <c r="AM15" s="215"/>
      <c r="AN15" s="5"/>
      <c r="AO15" s="5"/>
      <c r="AP15" s="5"/>
      <c r="AQ15" s="5"/>
      <c r="AR15" s="5"/>
    </row>
    <row r="16" spans="1:44" ht="16.5">
      <c r="A16" s="147"/>
      <c r="B16" s="148"/>
      <c r="C16" s="148"/>
      <c r="D16" s="266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237" t="s">
        <v>149</v>
      </c>
      <c r="AC16" s="153"/>
      <c r="AD16" s="153"/>
      <c r="AE16" s="153"/>
      <c r="AF16" s="149"/>
      <c r="AG16" s="149"/>
      <c r="AH16" s="149"/>
      <c r="AI16" s="149"/>
      <c r="AJ16" s="196"/>
      <c r="AK16" s="196"/>
      <c r="AL16" s="196"/>
      <c r="AM16" s="215"/>
      <c r="AN16" s="5"/>
      <c r="AO16" s="5"/>
      <c r="AP16" s="5"/>
      <c r="AQ16" s="5"/>
      <c r="AR16" s="5"/>
    </row>
    <row r="17" spans="1:44" ht="16.5">
      <c r="A17" s="147"/>
      <c r="B17" s="148"/>
      <c r="C17" s="148"/>
      <c r="D17" s="266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53"/>
      <c r="AC17" s="153"/>
      <c r="AD17" s="153"/>
      <c r="AE17" s="153"/>
      <c r="AF17" s="149"/>
      <c r="AG17" s="149"/>
      <c r="AH17" s="149"/>
      <c r="AI17" s="149"/>
      <c r="AJ17" s="196"/>
      <c r="AK17" s="196"/>
      <c r="AL17" s="196"/>
      <c r="AM17" s="215"/>
      <c r="AN17" s="5"/>
      <c r="AO17" s="5"/>
      <c r="AP17" s="5"/>
      <c r="AQ17" s="5"/>
      <c r="AR17" s="5"/>
    </row>
    <row r="18" spans="1:44" ht="19.5">
      <c r="A18" s="147"/>
      <c r="B18" s="148"/>
      <c r="C18" s="148"/>
      <c r="D18" s="266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6"/>
      <c r="AC18" s="146"/>
      <c r="AD18" s="158">
        <f>U5</f>
        <v>29</v>
      </c>
      <c r="AE18" s="158" t="s">
        <v>150</v>
      </c>
      <c r="AF18" s="158">
        <f>W5</f>
        <v>71</v>
      </c>
      <c r="AG18" s="158" t="s">
        <v>150</v>
      </c>
      <c r="AH18" s="158">
        <f>Y5</f>
        <v>27</v>
      </c>
      <c r="AI18" s="143" t="s">
        <v>150</v>
      </c>
      <c r="AJ18" s="144" t="s">
        <v>151</v>
      </c>
      <c r="AK18" s="145"/>
      <c r="AL18" s="146" t="s">
        <v>45</v>
      </c>
      <c r="AM18" s="204">
        <f>AD14</f>
        <v>0</v>
      </c>
      <c r="AN18" s="5"/>
      <c r="AO18" s="5"/>
      <c r="AP18" s="5"/>
      <c r="AQ18" s="5"/>
      <c r="AR18" s="5"/>
    </row>
    <row r="19" spans="1:44" ht="19.5">
      <c r="A19" s="147"/>
      <c r="B19" s="148"/>
      <c r="C19" s="148"/>
      <c r="D19" s="266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53"/>
      <c r="AC19" s="153"/>
      <c r="AD19" s="153"/>
      <c r="AE19" s="153"/>
      <c r="AF19" s="149"/>
      <c r="AG19" s="146">
        <v>4</v>
      </c>
      <c r="AH19" s="149"/>
      <c r="AI19" s="149"/>
      <c r="AJ19" s="196"/>
      <c r="AK19" s="196"/>
      <c r="AL19" s="196"/>
      <c r="AM19" s="215"/>
      <c r="AN19" s="5"/>
      <c r="AO19" s="5"/>
      <c r="AP19" s="5"/>
      <c r="AQ19" s="5"/>
      <c r="AR19" s="5"/>
    </row>
    <row r="20" spans="1:44" ht="19.5">
      <c r="A20" s="147"/>
      <c r="B20" s="148"/>
      <c r="C20" s="148"/>
      <c r="D20" s="266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53"/>
      <c r="AC20" s="153"/>
      <c r="AD20" s="146">
        <f>AM18</f>
        <v>0</v>
      </c>
      <c r="AE20" s="146" t="s">
        <v>122</v>
      </c>
      <c r="AF20" s="146">
        <v>4</v>
      </c>
      <c r="AG20" s="146" t="s">
        <v>125</v>
      </c>
      <c r="AH20" s="146" t="s">
        <v>152</v>
      </c>
      <c r="AI20" s="146">
        <f>AD18+AF18+AH18</f>
        <v>127</v>
      </c>
      <c r="AJ20" s="146" t="s">
        <v>153</v>
      </c>
      <c r="AK20" s="146"/>
      <c r="AL20" s="146" t="s">
        <v>45</v>
      </c>
      <c r="AM20" s="204" t="str">
        <f>IF(AD20*4-AI20&lt;0," ",AD20*4-AI20)</f>
        <v> </v>
      </c>
      <c r="AN20" s="5"/>
      <c r="AO20" s="5"/>
      <c r="AP20" s="5"/>
      <c r="AQ20" s="5"/>
      <c r="AR20" s="5"/>
    </row>
    <row r="21" spans="1:44" ht="16.5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53"/>
      <c r="AC21" s="153"/>
      <c r="AD21" s="153"/>
      <c r="AE21" s="153"/>
      <c r="AF21" s="149"/>
      <c r="AG21" s="149"/>
      <c r="AH21" s="149"/>
      <c r="AI21" s="149"/>
      <c r="AJ21" s="196"/>
      <c r="AK21" s="196"/>
      <c r="AL21" s="196"/>
      <c r="AM21" s="215"/>
      <c r="AN21" s="5"/>
      <c r="AO21" s="5"/>
      <c r="AP21" s="5"/>
      <c r="AQ21" s="5"/>
      <c r="AR21" s="5"/>
    </row>
    <row r="22" spans="1:44" ht="16.5">
      <c r="A22" s="147"/>
      <c r="B22" s="148"/>
      <c r="C22" s="148"/>
      <c r="D22" s="148"/>
      <c r="E22" s="148"/>
      <c r="F22" s="268">
        <f>C3</f>
        <v>2007</v>
      </c>
      <c r="G22" s="268"/>
      <c r="H22" s="268"/>
      <c r="I22" s="268"/>
      <c r="J22" s="148"/>
      <c r="K22" s="268">
        <f>K3</f>
        <v>2008</v>
      </c>
      <c r="L22" s="268"/>
      <c r="M22" s="268"/>
      <c r="N22" s="268"/>
      <c r="O22" s="148"/>
      <c r="P22" s="268">
        <f>S3</f>
        <v>2009</v>
      </c>
      <c r="Q22" s="268"/>
      <c r="R22" s="268"/>
      <c r="S22" s="268"/>
      <c r="T22" s="148"/>
      <c r="U22" s="148"/>
      <c r="V22" s="148"/>
      <c r="W22" s="148"/>
      <c r="X22" s="148"/>
      <c r="Y22" s="148"/>
      <c r="Z22" s="148"/>
      <c r="AA22" s="148"/>
      <c r="AB22" s="153"/>
      <c r="AC22" s="153"/>
      <c r="AD22" s="153"/>
      <c r="AE22" s="153"/>
      <c r="AF22" s="149"/>
      <c r="AG22" s="149"/>
      <c r="AH22" s="149"/>
      <c r="AI22" s="149"/>
      <c r="AJ22" s="196"/>
      <c r="AK22" s="196"/>
      <c r="AL22" s="196"/>
      <c r="AM22" s="215"/>
      <c r="AN22" s="5"/>
      <c r="AO22" s="5"/>
      <c r="AP22" s="5"/>
      <c r="AQ22" s="5"/>
      <c r="AR22" s="5"/>
    </row>
    <row r="23" spans="1:44" ht="16.5">
      <c r="A23" s="147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53"/>
      <c r="AC23" s="153"/>
      <c r="AD23" s="153"/>
      <c r="AE23" s="153"/>
      <c r="AF23" s="149"/>
      <c r="AG23" s="149"/>
      <c r="AH23" s="149"/>
      <c r="AI23" s="149"/>
      <c r="AJ23" s="196"/>
      <c r="AK23" s="196"/>
      <c r="AL23" s="196"/>
      <c r="AM23" s="215"/>
      <c r="AN23" s="5"/>
      <c r="AO23" s="5"/>
      <c r="AP23" s="5"/>
      <c r="AQ23" s="5"/>
      <c r="AR23" s="5"/>
    </row>
    <row r="24" spans="1:44" ht="17.25" thickBo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6"/>
      <c r="AC24" s="156"/>
      <c r="AD24" s="156"/>
      <c r="AE24" s="156"/>
      <c r="AF24" s="157"/>
      <c r="AG24" s="157"/>
      <c r="AH24" s="157"/>
      <c r="AI24" s="157"/>
      <c r="AJ24" s="222"/>
      <c r="AK24" s="222"/>
      <c r="AL24" s="222"/>
      <c r="AM24" s="223"/>
      <c r="AN24" s="5"/>
      <c r="AO24" s="5"/>
      <c r="AP24" s="5"/>
      <c r="AQ24" s="5"/>
      <c r="AR24" s="5"/>
    </row>
    <row r="25" spans="1:44" ht="16.5">
      <c r="A25" s="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9"/>
      <c r="AC25" s="139"/>
      <c r="AD25" s="139"/>
      <c r="AE25" s="139"/>
      <c r="AF25" s="137"/>
      <c r="AG25" s="137"/>
      <c r="AH25" s="137"/>
      <c r="AI25" s="137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6.5">
      <c r="A26" s="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9"/>
      <c r="AC26" s="139"/>
      <c r="AD26" s="139"/>
      <c r="AE26" s="139"/>
      <c r="AF26" s="137"/>
      <c r="AG26" s="137"/>
      <c r="AH26" s="137"/>
      <c r="AI26" s="137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6.5">
      <c r="A27" s="5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  <c r="AC27" s="139"/>
      <c r="AD27" s="139"/>
      <c r="AE27" s="139"/>
      <c r="AF27" s="137"/>
      <c r="AG27" s="137"/>
      <c r="AH27" s="137"/>
      <c r="AI27" s="137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6.5">
      <c r="A28" s="5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  <c r="AC28" s="139"/>
      <c r="AD28" s="139"/>
      <c r="AE28" s="139"/>
      <c r="AF28" s="137"/>
      <c r="AG28" s="137"/>
      <c r="AH28" s="137"/>
      <c r="AI28" s="137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6.5">
      <c r="A29" s="5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9"/>
      <c r="AC29" s="139"/>
      <c r="AD29" s="139"/>
      <c r="AE29" s="139"/>
      <c r="AF29" s="137"/>
      <c r="AG29" s="137"/>
      <c r="AH29" s="137"/>
      <c r="AI29" s="137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6.5">
      <c r="A30" s="5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9"/>
      <c r="AC30" s="139"/>
      <c r="AD30" s="139"/>
      <c r="AE30" s="139"/>
      <c r="AF30" s="137"/>
      <c r="AG30" s="137"/>
      <c r="AH30" s="137"/>
      <c r="AI30" s="137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6.5">
      <c r="A31" s="5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9"/>
      <c r="AC31" s="139"/>
      <c r="AD31" s="139"/>
      <c r="AE31" s="139"/>
      <c r="AF31" s="137"/>
      <c r="AG31" s="137"/>
      <c r="AH31" s="137"/>
      <c r="AI31" s="137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6.5">
      <c r="A32" s="5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9"/>
      <c r="AC32" s="139"/>
      <c r="AD32" s="139"/>
      <c r="AE32" s="139"/>
      <c r="AF32" s="137"/>
      <c r="AG32" s="137"/>
      <c r="AH32" s="137"/>
      <c r="AI32" s="137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6.5">
      <c r="A33" s="5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9"/>
      <c r="AC33" s="139"/>
      <c r="AD33" s="139"/>
      <c r="AE33" s="139"/>
      <c r="AF33" s="137"/>
      <c r="AG33" s="137"/>
      <c r="AH33" s="137"/>
      <c r="AI33" s="137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6.5">
      <c r="A34" s="5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9"/>
      <c r="AC34" s="139"/>
      <c r="AD34" s="139"/>
      <c r="AE34" s="139"/>
      <c r="AF34" s="137"/>
      <c r="AG34" s="137"/>
      <c r="AH34" s="137"/>
      <c r="AI34" s="137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6.5">
      <c r="A35" s="5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  <c r="AC35" s="139"/>
      <c r="AD35" s="139"/>
      <c r="AE35" s="139"/>
      <c r="AF35" s="137"/>
      <c r="AG35" s="137"/>
      <c r="AH35" s="137"/>
      <c r="AI35" s="137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6.5">
      <c r="A36" s="5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9"/>
      <c r="AC36" s="139"/>
      <c r="AD36" s="139"/>
      <c r="AE36" s="139"/>
      <c r="AF36" s="137"/>
      <c r="AG36" s="137"/>
      <c r="AH36" s="137"/>
      <c r="AI36" s="137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6.5">
      <c r="A37" s="5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9"/>
      <c r="AC37" s="139"/>
      <c r="AD37" s="139"/>
      <c r="AE37" s="139"/>
      <c r="AF37" s="137"/>
      <c r="AG37" s="137"/>
      <c r="AH37" s="137"/>
      <c r="AI37" s="137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6.5">
      <c r="A38" s="5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39"/>
      <c r="AD38" s="139"/>
      <c r="AE38" s="139"/>
      <c r="AF38" s="137"/>
      <c r="AG38" s="137"/>
      <c r="AH38" s="137"/>
      <c r="AI38" s="137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6.5">
      <c r="A39" s="5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9"/>
      <c r="AC39" s="139"/>
      <c r="AD39" s="139"/>
      <c r="AE39" s="139"/>
      <c r="AF39" s="137"/>
      <c r="AG39" s="137"/>
      <c r="AH39" s="137"/>
      <c r="AI39" s="137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6.5">
      <c r="A40" s="5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9"/>
      <c r="AC40" s="139"/>
      <c r="AD40" s="139"/>
      <c r="AE40" s="139"/>
      <c r="AF40" s="137"/>
      <c r="AG40" s="137"/>
      <c r="AH40" s="137"/>
      <c r="AI40" s="137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6.5">
      <c r="A41" s="5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9"/>
      <c r="AC41" s="139"/>
      <c r="AD41" s="139"/>
      <c r="AE41" s="139"/>
      <c r="AF41" s="137"/>
      <c r="AG41" s="137"/>
      <c r="AH41" s="137"/>
      <c r="AI41" s="137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6.5">
      <c r="A42" s="5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9"/>
      <c r="AC42" s="139"/>
      <c r="AD42" s="139"/>
      <c r="AE42" s="139"/>
      <c r="AF42" s="137"/>
      <c r="AG42" s="137"/>
      <c r="AH42" s="137"/>
      <c r="AI42" s="137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6.5">
      <c r="A43" s="5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9"/>
      <c r="AC43" s="139"/>
      <c r="AD43" s="139"/>
      <c r="AE43" s="139"/>
      <c r="AF43" s="137"/>
      <c r="AG43" s="137"/>
      <c r="AH43" s="137"/>
      <c r="AI43" s="137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6.5">
      <c r="A44" s="5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9"/>
      <c r="AC44" s="139"/>
      <c r="AD44" s="139"/>
      <c r="AE44" s="139"/>
      <c r="AF44" s="137"/>
      <c r="AG44" s="137"/>
      <c r="AH44" s="137"/>
      <c r="AI44" s="137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6.5">
      <c r="A45" s="5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9"/>
      <c r="AC45" s="139"/>
      <c r="AD45" s="139"/>
      <c r="AE45" s="139"/>
      <c r="AF45" s="137"/>
      <c r="AG45" s="137"/>
      <c r="AH45" s="137"/>
      <c r="AI45" s="137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6.5">
      <c r="A46" s="5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9"/>
      <c r="AC46" s="139"/>
      <c r="AD46" s="139"/>
      <c r="AE46" s="139"/>
      <c r="AF46" s="137"/>
      <c r="AG46" s="137"/>
      <c r="AH46" s="137"/>
      <c r="AI46" s="137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6.5">
      <c r="A47" s="5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39"/>
      <c r="AD47" s="139"/>
      <c r="AE47" s="139"/>
      <c r="AF47" s="137"/>
      <c r="AG47" s="137"/>
      <c r="AH47" s="137"/>
      <c r="AI47" s="137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6.5">
      <c r="A48" s="5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9"/>
      <c r="AC48" s="139"/>
      <c r="AD48" s="139"/>
      <c r="AE48" s="139"/>
      <c r="AF48" s="137"/>
      <c r="AG48" s="137"/>
      <c r="AH48" s="137"/>
      <c r="AI48" s="137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6.5">
      <c r="A49" s="5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9"/>
      <c r="AC49" s="139"/>
      <c r="AD49" s="139"/>
      <c r="AE49" s="139"/>
      <c r="AF49" s="137"/>
      <c r="AG49" s="137"/>
      <c r="AH49" s="137"/>
      <c r="AI49" s="137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6.5">
      <c r="A50" s="5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9"/>
      <c r="AC50" s="139"/>
      <c r="AD50" s="139"/>
      <c r="AE50" s="139"/>
      <c r="AF50" s="137"/>
      <c r="AG50" s="137"/>
      <c r="AH50" s="137"/>
      <c r="AI50" s="137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6.5">
      <c r="A51" s="5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9"/>
      <c r="AC51" s="139"/>
      <c r="AD51" s="139"/>
      <c r="AE51" s="139"/>
      <c r="AF51" s="137"/>
      <c r="AG51" s="137"/>
      <c r="AH51" s="137"/>
      <c r="AI51" s="137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6.5">
      <c r="A52" s="5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9"/>
      <c r="AC52" s="139"/>
      <c r="AD52" s="139"/>
      <c r="AE52" s="139"/>
      <c r="AF52" s="137"/>
      <c r="AG52" s="137"/>
      <c r="AH52" s="137"/>
      <c r="AI52" s="137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6.5">
      <c r="A53" s="5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9"/>
      <c r="AC53" s="139"/>
      <c r="AD53" s="139"/>
      <c r="AE53" s="139"/>
      <c r="AF53" s="137"/>
      <c r="AG53" s="137"/>
      <c r="AH53" s="137"/>
      <c r="AI53" s="137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6.5">
      <c r="A54" s="5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9"/>
      <c r="AC54" s="139"/>
      <c r="AD54" s="139"/>
      <c r="AE54" s="139"/>
      <c r="AF54" s="137"/>
      <c r="AG54" s="137"/>
      <c r="AH54" s="137"/>
      <c r="AI54" s="137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6.5">
      <c r="A55" s="5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9"/>
      <c r="AC55" s="139"/>
      <c r="AD55" s="139"/>
      <c r="AE55" s="139"/>
      <c r="AF55" s="137"/>
      <c r="AG55" s="137"/>
      <c r="AH55" s="137"/>
      <c r="AI55" s="137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6.5">
      <c r="A56" s="5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9"/>
      <c r="AC56" s="139"/>
      <c r="AD56" s="139"/>
      <c r="AE56" s="139"/>
      <c r="AF56" s="137"/>
      <c r="AG56" s="137"/>
      <c r="AH56" s="137"/>
      <c r="AI56" s="137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6.5">
      <c r="A57" s="5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9"/>
      <c r="AC57" s="139"/>
      <c r="AD57" s="139"/>
      <c r="AE57" s="139"/>
      <c r="AF57" s="137"/>
      <c r="AG57" s="137"/>
      <c r="AH57" s="137"/>
      <c r="AI57" s="137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6.5">
      <c r="A58" s="5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9"/>
      <c r="AC58" s="139"/>
      <c r="AD58" s="139"/>
      <c r="AE58" s="139"/>
      <c r="AF58" s="137"/>
      <c r="AG58" s="137"/>
      <c r="AH58" s="137"/>
      <c r="AI58" s="137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6.5">
      <c r="A59" s="5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9"/>
      <c r="AC59" s="139"/>
      <c r="AD59" s="139"/>
      <c r="AE59" s="139"/>
      <c r="AF59" s="137"/>
      <c r="AG59" s="137"/>
      <c r="AH59" s="137"/>
      <c r="AI59" s="137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6.5">
      <c r="A60" s="5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9"/>
      <c r="AC60" s="139"/>
      <c r="AD60" s="139"/>
      <c r="AE60" s="139"/>
      <c r="AF60" s="137"/>
      <c r="AG60" s="137"/>
      <c r="AH60" s="137"/>
      <c r="AI60" s="137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6.5">
      <c r="A61" s="5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9"/>
      <c r="AC61" s="139"/>
      <c r="AD61" s="139"/>
      <c r="AE61" s="139"/>
      <c r="AF61" s="137"/>
      <c r="AG61" s="137"/>
      <c r="AH61" s="137"/>
      <c r="AI61" s="137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6.5">
      <c r="A62" s="5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9"/>
      <c r="AC62" s="139"/>
      <c r="AD62" s="139"/>
      <c r="AE62" s="139"/>
      <c r="AF62" s="137"/>
      <c r="AG62" s="137"/>
      <c r="AH62" s="137"/>
      <c r="AI62" s="137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6.5">
      <c r="A63" s="5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9"/>
      <c r="AC63" s="139"/>
      <c r="AD63" s="139"/>
      <c r="AE63" s="139"/>
      <c r="AF63" s="137"/>
      <c r="AG63" s="137"/>
      <c r="AH63" s="137"/>
      <c r="AI63" s="137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6.5">
      <c r="A64" s="5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9"/>
      <c r="AC64" s="139"/>
      <c r="AD64" s="139"/>
      <c r="AE64" s="139"/>
      <c r="AF64" s="137"/>
      <c r="AG64" s="137"/>
      <c r="AH64" s="137"/>
      <c r="AI64" s="137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6.5">
      <c r="A65" s="5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9"/>
      <c r="AC65" s="139"/>
      <c r="AD65" s="139"/>
      <c r="AE65" s="139"/>
      <c r="AF65" s="137"/>
      <c r="AG65" s="137"/>
      <c r="AH65" s="137"/>
      <c r="AI65" s="137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6.5">
      <c r="A66" s="5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9"/>
      <c r="AC66" s="139"/>
      <c r="AD66" s="139"/>
      <c r="AE66" s="139"/>
      <c r="AF66" s="137"/>
      <c r="AG66" s="137"/>
      <c r="AH66" s="137"/>
      <c r="AI66" s="137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6.5">
      <c r="A67" s="5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9"/>
      <c r="AC67" s="139"/>
      <c r="AD67" s="139"/>
      <c r="AE67" s="139"/>
      <c r="AF67" s="137"/>
      <c r="AG67" s="137"/>
      <c r="AH67" s="137"/>
      <c r="AI67" s="137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6.5">
      <c r="A68" s="5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9"/>
      <c r="AC68" s="139"/>
      <c r="AD68" s="139"/>
      <c r="AE68" s="139"/>
      <c r="AF68" s="137"/>
      <c r="AG68" s="137"/>
      <c r="AH68" s="137"/>
      <c r="AI68" s="137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6.5">
      <c r="A69" s="5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9"/>
      <c r="AC69" s="139"/>
      <c r="AD69" s="139"/>
      <c r="AE69" s="139"/>
      <c r="AF69" s="137"/>
      <c r="AG69" s="137"/>
      <c r="AH69" s="137"/>
      <c r="AI69" s="137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6.5">
      <c r="A70" s="5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9"/>
      <c r="AC70" s="139"/>
      <c r="AD70" s="139"/>
      <c r="AE70" s="139"/>
      <c r="AF70" s="137"/>
      <c r="AG70" s="137"/>
      <c r="AH70" s="137"/>
      <c r="AI70" s="137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6.5">
      <c r="A71" s="5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9"/>
      <c r="AC71" s="139"/>
      <c r="AD71" s="139"/>
      <c r="AE71" s="139"/>
      <c r="AF71" s="137"/>
      <c r="AG71" s="137"/>
      <c r="AH71" s="137"/>
      <c r="AI71" s="137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6.5">
      <c r="A72" s="5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9"/>
      <c r="AC72" s="139"/>
      <c r="AD72" s="139"/>
      <c r="AE72" s="139"/>
      <c r="AF72" s="137"/>
      <c r="AG72" s="137"/>
      <c r="AH72" s="137"/>
      <c r="AI72" s="137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6.5">
      <c r="A73" s="5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9"/>
      <c r="AC73" s="139"/>
      <c r="AD73" s="139"/>
      <c r="AE73" s="139"/>
      <c r="AF73" s="137"/>
      <c r="AG73" s="137"/>
      <c r="AH73" s="137"/>
      <c r="AI73" s="137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6.5">
      <c r="A74" s="5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9"/>
      <c r="AC74" s="139"/>
      <c r="AD74" s="139"/>
      <c r="AE74" s="139"/>
      <c r="AF74" s="137"/>
      <c r="AG74" s="137"/>
      <c r="AH74" s="137"/>
      <c r="AI74" s="137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6.5">
      <c r="A75" s="5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9"/>
      <c r="AC75" s="139"/>
      <c r="AD75" s="139"/>
      <c r="AE75" s="139"/>
      <c r="AF75" s="137"/>
      <c r="AG75" s="137"/>
      <c r="AH75" s="137"/>
      <c r="AI75" s="137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6.5">
      <c r="A76" s="5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9"/>
      <c r="AC76" s="139"/>
      <c r="AD76" s="139"/>
      <c r="AE76" s="139"/>
      <c r="AF76" s="137"/>
      <c r="AG76" s="137"/>
      <c r="AH76" s="137"/>
      <c r="AI76" s="137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6.5">
      <c r="A77" s="5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9"/>
      <c r="AC77" s="139"/>
      <c r="AD77" s="139"/>
      <c r="AE77" s="139"/>
      <c r="AF77" s="137"/>
      <c r="AG77" s="137"/>
      <c r="AH77" s="137"/>
      <c r="AI77" s="137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6.5">
      <c r="A78" s="5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9"/>
      <c r="AC78" s="139"/>
      <c r="AD78" s="139"/>
      <c r="AE78" s="139"/>
      <c r="AF78" s="137"/>
      <c r="AG78" s="137"/>
      <c r="AH78" s="137"/>
      <c r="AI78" s="137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6.5">
      <c r="A79" s="5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9"/>
      <c r="AC79" s="139"/>
      <c r="AD79" s="139"/>
      <c r="AE79" s="139"/>
      <c r="AF79" s="137"/>
      <c r="AG79" s="137"/>
      <c r="AH79" s="137"/>
      <c r="AI79" s="137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16.5">
      <c r="A80" s="5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9"/>
      <c r="AC80" s="139"/>
      <c r="AD80" s="139"/>
      <c r="AE80" s="139"/>
      <c r="AF80" s="137"/>
      <c r="AG80" s="137"/>
      <c r="AH80" s="137"/>
      <c r="AI80" s="137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16.5">
      <c r="A81" s="5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9"/>
      <c r="AC81" s="139"/>
      <c r="AD81" s="139"/>
      <c r="AE81" s="139"/>
      <c r="AF81" s="137"/>
      <c r="AG81" s="137"/>
      <c r="AH81" s="137"/>
      <c r="AI81" s="137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16.5">
      <c r="A82" s="5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9"/>
      <c r="AC82" s="139"/>
      <c r="AD82" s="139"/>
      <c r="AE82" s="139"/>
      <c r="AF82" s="137"/>
      <c r="AG82" s="137"/>
      <c r="AH82" s="137"/>
      <c r="AI82" s="137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16.5">
      <c r="A83" s="5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9"/>
      <c r="AC83" s="139"/>
      <c r="AD83" s="139"/>
      <c r="AE83" s="139"/>
      <c r="AF83" s="137"/>
      <c r="AG83" s="137"/>
      <c r="AH83" s="137"/>
      <c r="AI83" s="137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16.5">
      <c r="A84" s="5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9"/>
      <c r="AC84" s="139"/>
      <c r="AD84" s="139"/>
      <c r="AE84" s="139"/>
      <c r="AF84" s="137"/>
      <c r="AG84" s="137"/>
      <c r="AH84" s="137"/>
      <c r="AI84" s="137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6.5">
      <c r="A85" s="5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9"/>
      <c r="AC85" s="139"/>
      <c r="AD85" s="139"/>
      <c r="AE85" s="139"/>
      <c r="AF85" s="137"/>
      <c r="AG85" s="137"/>
      <c r="AH85" s="137"/>
      <c r="AI85" s="137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16.5">
      <c r="A86" s="5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9"/>
      <c r="AC86" s="139"/>
      <c r="AD86" s="139"/>
      <c r="AE86" s="139"/>
      <c r="AF86" s="137"/>
      <c r="AG86" s="137"/>
      <c r="AH86" s="137"/>
      <c r="AI86" s="137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16.5">
      <c r="A87" s="5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9"/>
      <c r="AC87" s="139"/>
      <c r="AD87" s="139"/>
      <c r="AE87" s="139"/>
      <c r="AF87" s="137"/>
      <c r="AG87" s="137"/>
      <c r="AH87" s="137"/>
      <c r="AI87" s="137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16.5">
      <c r="A88" s="5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9"/>
      <c r="AC88" s="139"/>
      <c r="AD88" s="139"/>
      <c r="AE88" s="139"/>
      <c r="AF88" s="137"/>
      <c r="AG88" s="137"/>
      <c r="AH88" s="137"/>
      <c r="AI88" s="137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6.5">
      <c r="A89" s="5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9"/>
      <c r="AC89" s="139"/>
      <c r="AD89" s="139"/>
      <c r="AE89" s="139"/>
      <c r="AF89" s="137"/>
      <c r="AG89" s="137"/>
      <c r="AH89" s="137"/>
      <c r="AI89" s="137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16.5">
      <c r="A90" s="5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9"/>
      <c r="AC90" s="139"/>
      <c r="AD90" s="139"/>
      <c r="AE90" s="139"/>
      <c r="AF90" s="137"/>
      <c r="AG90" s="137"/>
      <c r="AH90" s="137"/>
      <c r="AI90" s="137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6.5">
      <c r="A91" s="5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9"/>
      <c r="AC91" s="139"/>
      <c r="AD91" s="139"/>
      <c r="AE91" s="139"/>
      <c r="AF91" s="137"/>
      <c r="AG91" s="137"/>
      <c r="AH91" s="137"/>
      <c r="AI91" s="137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6.5">
      <c r="A92" s="5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9"/>
      <c r="AC92" s="139"/>
      <c r="AD92" s="139"/>
      <c r="AE92" s="139"/>
      <c r="AF92" s="137"/>
      <c r="AG92" s="137"/>
      <c r="AH92" s="137"/>
      <c r="AI92" s="137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6.5">
      <c r="A93" s="5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9"/>
      <c r="AC93" s="139"/>
      <c r="AD93" s="139"/>
      <c r="AE93" s="139"/>
      <c r="AF93" s="137"/>
      <c r="AG93" s="137"/>
      <c r="AH93" s="137"/>
      <c r="AI93" s="137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6.5">
      <c r="A94" s="5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9"/>
      <c r="AC94" s="139"/>
      <c r="AD94" s="139"/>
      <c r="AE94" s="139"/>
      <c r="AF94" s="137"/>
      <c r="AG94" s="137"/>
      <c r="AH94" s="137"/>
      <c r="AI94" s="137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16.5">
      <c r="A95" s="5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9"/>
      <c r="AC95" s="139"/>
      <c r="AD95" s="139"/>
      <c r="AE95" s="139"/>
      <c r="AF95" s="137"/>
      <c r="AG95" s="137"/>
      <c r="AH95" s="137"/>
      <c r="AI95" s="137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16.5">
      <c r="A96" s="5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9"/>
      <c r="AC96" s="139"/>
      <c r="AD96" s="139"/>
      <c r="AE96" s="139"/>
      <c r="AF96" s="137"/>
      <c r="AG96" s="137"/>
      <c r="AH96" s="137"/>
      <c r="AI96" s="137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16.5">
      <c r="A97" s="5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9"/>
      <c r="AC97" s="139"/>
      <c r="AD97" s="139"/>
      <c r="AE97" s="139"/>
      <c r="AF97" s="137"/>
      <c r="AG97" s="137"/>
      <c r="AH97" s="137"/>
      <c r="AI97" s="137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16.5">
      <c r="A98" s="5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9"/>
      <c r="AC98" s="139"/>
      <c r="AD98" s="139"/>
      <c r="AE98" s="139"/>
      <c r="AF98" s="137"/>
      <c r="AG98" s="137"/>
      <c r="AH98" s="137"/>
      <c r="AI98" s="137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16.5">
      <c r="A99" s="5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9"/>
      <c r="AC99" s="139"/>
      <c r="AD99" s="139"/>
      <c r="AE99" s="139"/>
      <c r="AF99" s="137"/>
      <c r="AG99" s="137"/>
      <c r="AH99" s="137"/>
      <c r="AI99" s="137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16.5">
      <c r="A100" s="5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9"/>
      <c r="AC100" s="139"/>
      <c r="AD100" s="139"/>
      <c r="AE100" s="139"/>
      <c r="AF100" s="137"/>
      <c r="AG100" s="137"/>
      <c r="AH100" s="137"/>
      <c r="AI100" s="137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16.5">
      <c r="A101" s="5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9"/>
      <c r="AC101" s="139"/>
      <c r="AD101" s="139"/>
      <c r="AE101" s="139"/>
      <c r="AF101" s="137"/>
      <c r="AG101" s="137"/>
      <c r="AH101" s="137"/>
      <c r="AI101" s="137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16.5">
      <c r="A102" s="5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9"/>
      <c r="AC102" s="139"/>
      <c r="AD102" s="139"/>
      <c r="AE102" s="139"/>
      <c r="AF102" s="137"/>
      <c r="AG102" s="137"/>
      <c r="AH102" s="137"/>
      <c r="AI102" s="137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16.5">
      <c r="A103" s="5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9"/>
      <c r="AC103" s="139"/>
      <c r="AD103" s="139"/>
      <c r="AE103" s="139"/>
      <c r="AF103" s="137"/>
      <c r="AG103" s="137"/>
      <c r="AH103" s="137"/>
      <c r="AI103" s="137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16.5">
      <c r="A104" s="5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9"/>
      <c r="AC104" s="139"/>
      <c r="AD104" s="139"/>
      <c r="AE104" s="139"/>
      <c r="AF104" s="137"/>
      <c r="AG104" s="137"/>
      <c r="AH104" s="137"/>
      <c r="AI104" s="137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16.5">
      <c r="A105" s="5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9"/>
      <c r="AC105" s="139"/>
      <c r="AD105" s="139"/>
      <c r="AE105" s="139"/>
      <c r="AF105" s="137"/>
      <c r="AG105" s="137"/>
      <c r="AH105" s="137"/>
      <c r="AI105" s="137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16.5">
      <c r="A106" s="5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9"/>
      <c r="AC106" s="139"/>
      <c r="AD106" s="139"/>
      <c r="AE106" s="139"/>
      <c r="AF106" s="137"/>
      <c r="AG106" s="137"/>
      <c r="AH106" s="137"/>
      <c r="AI106" s="137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16.5">
      <c r="A107" s="5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9"/>
      <c r="AC107" s="139"/>
      <c r="AD107" s="139"/>
      <c r="AE107" s="139"/>
      <c r="AF107" s="137"/>
      <c r="AG107" s="137"/>
      <c r="AH107" s="137"/>
      <c r="AI107" s="137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16.5">
      <c r="A108" s="5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9"/>
      <c r="AC108" s="139"/>
      <c r="AD108" s="139"/>
      <c r="AE108" s="139"/>
      <c r="AF108" s="137"/>
      <c r="AG108" s="137"/>
      <c r="AH108" s="137"/>
      <c r="AI108" s="137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16.5">
      <c r="A109" s="5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9"/>
      <c r="AC109" s="139"/>
      <c r="AD109" s="139"/>
      <c r="AE109" s="139"/>
      <c r="AF109" s="137"/>
      <c r="AG109" s="137"/>
      <c r="AH109" s="137"/>
      <c r="AI109" s="137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16.5">
      <c r="A110" s="5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9"/>
      <c r="AC110" s="139"/>
      <c r="AD110" s="139"/>
      <c r="AE110" s="139"/>
      <c r="AF110" s="137"/>
      <c r="AG110" s="137"/>
      <c r="AH110" s="137"/>
      <c r="AI110" s="137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16.5">
      <c r="A111" s="5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9"/>
      <c r="AC111" s="139"/>
      <c r="AD111" s="139"/>
      <c r="AE111" s="139"/>
      <c r="AF111" s="137"/>
      <c r="AG111" s="137"/>
      <c r="AH111" s="137"/>
      <c r="AI111" s="137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16.5">
      <c r="A112" s="5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9"/>
      <c r="AC112" s="139"/>
      <c r="AD112" s="139"/>
      <c r="AE112" s="139"/>
      <c r="AF112" s="137"/>
      <c r="AG112" s="137"/>
      <c r="AH112" s="137"/>
      <c r="AI112" s="137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16.5">
      <c r="A113" s="5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9"/>
      <c r="AC113" s="139"/>
      <c r="AD113" s="139"/>
      <c r="AE113" s="139"/>
      <c r="AF113" s="137"/>
      <c r="AG113" s="137"/>
      <c r="AH113" s="137"/>
      <c r="AI113" s="137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16.5">
      <c r="A114" s="5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9"/>
      <c r="AC114" s="139"/>
      <c r="AD114" s="139"/>
      <c r="AE114" s="139"/>
      <c r="AF114" s="137"/>
      <c r="AG114" s="137"/>
      <c r="AH114" s="137"/>
      <c r="AI114" s="137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16.5">
      <c r="A115" s="5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9"/>
      <c r="AC115" s="139"/>
      <c r="AD115" s="139"/>
      <c r="AE115" s="139"/>
      <c r="AF115" s="137"/>
      <c r="AG115" s="137"/>
      <c r="AH115" s="137"/>
      <c r="AI115" s="137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16.5">
      <c r="A116" s="5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9"/>
      <c r="AC116" s="139"/>
      <c r="AD116" s="139"/>
      <c r="AE116" s="139"/>
      <c r="AF116" s="137"/>
      <c r="AG116" s="137"/>
      <c r="AH116" s="137"/>
      <c r="AI116" s="137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16.5">
      <c r="A117" s="5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9"/>
      <c r="AC117" s="139"/>
      <c r="AD117" s="139"/>
      <c r="AE117" s="139"/>
      <c r="AF117" s="137"/>
      <c r="AG117" s="137"/>
      <c r="AH117" s="137"/>
      <c r="AI117" s="137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16.5">
      <c r="A118" s="5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9"/>
      <c r="AC118" s="139"/>
      <c r="AD118" s="139"/>
      <c r="AE118" s="139"/>
      <c r="AF118" s="137"/>
      <c r="AG118" s="137"/>
      <c r="AH118" s="137"/>
      <c r="AI118" s="137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16.5">
      <c r="A119" s="5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9"/>
      <c r="AC119" s="139"/>
      <c r="AD119" s="139"/>
      <c r="AE119" s="139"/>
      <c r="AF119" s="137"/>
      <c r="AG119" s="137"/>
      <c r="AH119" s="137"/>
      <c r="AI119" s="137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16.5">
      <c r="A120" s="5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9"/>
      <c r="AC120" s="139"/>
      <c r="AD120" s="139"/>
      <c r="AE120" s="139"/>
      <c r="AF120" s="137"/>
      <c r="AG120" s="137"/>
      <c r="AH120" s="137"/>
      <c r="AI120" s="137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16.5">
      <c r="A121" s="5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9"/>
      <c r="AC121" s="139"/>
      <c r="AD121" s="139"/>
      <c r="AE121" s="139"/>
      <c r="AF121" s="137"/>
      <c r="AG121" s="137"/>
      <c r="AH121" s="137"/>
      <c r="AI121" s="137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16.5">
      <c r="A122" s="5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9"/>
      <c r="AC122" s="139"/>
      <c r="AD122" s="139"/>
      <c r="AE122" s="139"/>
      <c r="AF122" s="137"/>
      <c r="AG122" s="137"/>
      <c r="AH122" s="137"/>
      <c r="AI122" s="137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16.5">
      <c r="A123" s="5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9"/>
      <c r="AC123" s="139"/>
      <c r="AD123" s="139"/>
      <c r="AE123" s="139"/>
      <c r="AF123" s="137"/>
      <c r="AG123" s="137"/>
      <c r="AH123" s="137"/>
      <c r="AI123" s="137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16.5">
      <c r="A124" s="5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9"/>
      <c r="AC124" s="139"/>
      <c r="AD124" s="139"/>
      <c r="AE124" s="139"/>
      <c r="AF124" s="137"/>
      <c r="AG124" s="137"/>
      <c r="AH124" s="137"/>
      <c r="AI124" s="137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16.5">
      <c r="A125" s="5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9"/>
      <c r="AC125" s="139"/>
      <c r="AD125" s="139"/>
      <c r="AE125" s="139"/>
      <c r="AF125" s="137"/>
      <c r="AG125" s="137"/>
      <c r="AH125" s="137"/>
      <c r="AI125" s="137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16.5">
      <c r="A126" s="5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9"/>
      <c r="AC126" s="139"/>
      <c r="AD126" s="139"/>
      <c r="AE126" s="139"/>
      <c r="AF126" s="137"/>
      <c r="AG126" s="137"/>
      <c r="AH126" s="137"/>
      <c r="AI126" s="137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16.5">
      <c r="A127" s="5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9"/>
      <c r="AC127" s="139"/>
      <c r="AD127" s="139"/>
      <c r="AE127" s="139"/>
      <c r="AF127" s="137"/>
      <c r="AG127" s="137"/>
      <c r="AH127" s="137"/>
      <c r="AI127" s="137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16.5">
      <c r="A128" s="5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9"/>
      <c r="AC128" s="139"/>
      <c r="AD128" s="139"/>
      <c r="AE128" s="139"/>
      <c r="AF128" s="137"/>
      <c r="AG128" s="137"/>
      <c r="AH128" s="137"/>
      <c r="AI128" s="137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16.5">
      <c r="A129" s="5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9"/>
      <c r="AC129" s="139"/>
      <c r="AD129" s="139"/>
      <c r="AE129" s="139"/>
      <c r="AF129" s="137"/>
      <c r="AG129" s="137"/>
      <c r="AH129" s="137"/>
      <c r="AI129" s="137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ht="16.5">
      <c r="A130" s="5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9"/>
      <c r="AC130" s="139"/>
      <c r="AD130" s="139"/>
      <c r="AE130" s="139"/>
      <c r="AF130" s="137"/>
      <c r="AG130" s="137"/>
      <c r="AH130" s="137"/>
      <c r="AI130" s="137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ht="16.5">
      <c r="A131" s="5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9"/>
      <c r="AC131" s="139"/>
      <c r="AD131" s="139"/>
      <c r="AE131" s="139"/>
      <c r="AF131" s="137"/>
      <c r="AG131" s="137"/>
      <c r="AH131" s="137"/>
      <c r="AI131" s="137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ht="16.5">
      <c r="A132" s="5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9"/>
      <c r="AC132" s="139"/>
      <c r="AD132" s="139"/>
      <c r="AE132" s="139"/>
      <c r="AF132" s="137"/>
      <c r="AG132" s="137"/>
      <c r="AH132" s="137"/>
      <c r="AI132" s="137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ht="16.5">
      <c r="A133" s="5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9"/>
      <c r="AC133" s="139"/>
      <c r="AD133" s="139"/>
      <c r="AE133" s="139"/>
      <c r="AF133" s="137"/>
      <c r="AG133" s="137"/>
      <c r="AH133" s="137"/>
      <c r="AI133" s="137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ht="16.5">
      <c r="A134" s="5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9"/>
      <c r="AC134" s="139"/>
      <c r="AD134" s="139"/>
      <c r="AE134" s="139"/>
      <c r="AF134" s="137"/>
      <c r="AG134" s="137"/>
      <c r="AH134" s="137"/>
      <c r="AI134" s="137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ht="16.5">
      <c r="A135" s="5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9"/>
      <c r="AC135" s="139"/>
      <c r="AD135" s="139"/>
      <c r="AE135" s="139"/>
      <c r="AF135" s="137"/>
      <c r="AG135" s="137"/>
      <c r="AH135" s="137"/>
      <c r="AI135" s="137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ht="16.5">
      <c r="A136" s="5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9"/>
      <c r="AC136" s="139"/>
      <c r="AD136" s="139"/>
      <c r="AE136" s="139"/>
      <c r="AF136" s="137"/>
      <c r="AG136" s="137"/>
      <c r="AH136" s="137"/>
      <c r="AI136" s="137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ht="16.5">
      <c r="A137" s="5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9"/>
      <c r="AC137" s="139"/>
      <c r="AD137" s="139"/>
      <c r="AE137" s="139"/>
      <c r="AF137" s="137"/>
      <c r="AG137" s="137"/>
      <c r="AH137" s="137"/>
      <c r="AI137" s="137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ht="16.5">
      <c r="A138" s="5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9"/>
      <c r="AC138" s="139"/>
      <c r="AD138" s="139"/>
      <c r="AE138" s="139"/>
      <c r="AF138" s="137"/>
      <c r="AG138" s="137"/>
      <c r="AH138" s="137"/>
      <c r="AI138" s="137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ht="16.5">
      <c r="A139" s="5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9"/>
      <c r="AC139" s="139"/>
      <c r="AD139" s="139"/>
      <c r="AE139" s="139"/>
      <c r="AF139" s="137"/>
      <c r="AG139" s="137"/>
      <c r="AH139" s="137"/>
      <c r="AI139" s="137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ht="16.5">
      <c r="A140" s="5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9"/>
      <c r="AC140" s="139"/>
      <c r="AD140" s="139"/>
      <c r="AE140" s="139"/>
      <c r="AF140" s="137"/>
      <c r="AG140" s="137"/>
      <c r="AH140" s="137"/>
      <c r="AI140" s="137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ht="16.5">
      <c r="A141" s="5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9"/>
      <c r="AC141" s="139"/>
      <c r="AD141" s="139"/>
      <c r="AE141" s="139"/>
      <c r="AF141" s="137"/>
      <c r="AG141" s="137"/>
      <c r="AH141" s="137"/>
      <c r="AI141" s="137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ht="16.5">
      <c r="A142" s="5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9"/>
      <c r="AC142" s="139"/>
      <c r="AD142" s="139"/>
      <c r="AE142" s="139"/>
      <c r="AF142" s="137"/>
      <c r="AG142" s="137"/>
      <c r="AH142" s="137"/>
      <c r="AI142" s="137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ht="16.5">
      <c r="A143" s="5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9"/>
      <c r="AC143" s="139"/>
      <c r="AD143" s="139"/>
      <c r="AE143" s="139"/>
      <c r="AF143" s="137"/>
      <c r="AG143" s="137"/>
      <c r="AH143" s="137"/>
      <c r="AI143" s="137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ht="16.5">
      <c r="A144" s="5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9"/>
      <c r="AC144" s="139"/>
      <c r="AD144" s="139"/>
      <c r="AE144" s="139"/>
      <c r="AF144" s="137"/>
      <c r="AG144" s="137"/>
      <c r="AH144" s="137"/>
      <c r="AI144" s="137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ht="16.5">
      <c r="A145" s="5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9"/>
      <c r="AC145" s="139"/>
      <c r="AD145" s="139"/>
      <c r="AE145" s="139"/>
      <c r="AF145" s="137"/>
      <c r="AG145" s="137"/>
      <c r="AH145" s="137"/>
      <c r="AI145" s="137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ht="16.5">
      <c r="A146" s="5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9"/>
      <c r="AC146" s="139"/>
      <c r="AD146" s="139"/>
      <c r="AE146" s="139"/>
      <c r="AF146" s="137"/>
      <c r="AG146" s="137"/>
      <c r="AH146" s="137"/>
      <c r="AI146" s="137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ht="16.5">
      <c r="A147" s="5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9"/>
      <c r="AC147" s="139"/>
      <c r="AD147" s="139"/>
      <c r="AE147" s="139"/>
      <c r="AF147" s="137"/>
      <c r="AG147" s="137"/>
      <c r="AH147" s="137"/>
      <c r="AI147" s="137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ht="16.5">
      <c r="A148" s="5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9"/>
      <c r="AC148" s="139"/>
      <c r="AD148" s="139"/>
      <c r="AE148" s="139"/>
      <c r="AF148" s="137"/>
      <c r="AG148" s="137"/>
      <c r="AH148" s="137"/>
      <c r="AI148" s="137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ht="16.5">
      <c r="A149" s="5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9"/>
      <c r="AC149" s="139"/>
      <c r="AD149" s="139"/>
      <c r="AE149" s="139"/>
      <c r="AF149" s="137"/>
      <c r="AG149" s="137"/>
      <c r="AH149" s="137"/>
      <c r="AI149" s="137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ht="16.5">
      <c r="A150" s="5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9"/>
      <c r="AC150" s="139"/>
      <c r="AD150" s="139"/>
      <c r="AE150" s="139"/>
      <c r="AF150" s="137"/>
      <c r="AG150" s="137"/>
      <c r="AH150" s="137"/>
      <c r="AI150" s="137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ht="16.5">
      <c r="A151" s="5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9"/>
      <c r="AC151" s="139"/>
      <c r="AD151" s="139"/>
      <c r="AE151" s="139"/>
      <c r="AF151" s="137"/>
      <c r="AG151" s="137"/>
      <c r="AH151" s="137"/>
      <c r="AI151" s="137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ht="16.5">
      <c r="A152" s="5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9"/>
      <c r="AC152" s="139"/>
      <c r="AD152" s="139"/>
      <c r="AE152" s="139"/>
      <c r="AF152" s="137"/>
      <c r="AG152" s="137"/>
      <c r="AH152" s="137"/>
      <c r="AI152" s="137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ht="16.5">
      <c r="A153" s="5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9"/>
      <c r="AC153" s="139"/>
      <c r="AD153" s="139"/>
      <c r="AE153" s="139"/>
      <c r="AF153" s="137"/>
      <c r="AG153" s="137"/>
      <c r="AH153" s="137"/>
      <c r="AI153" s="137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ht="16.5">
      <c r="A154" s="5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9"/>
      <c r="AC154" s="139"/>
      <c r="AD154" s="139"/>
      <c r="AE154" s="139"/>
      <c r="AF154" s="137"/>
      <c r="AG154" s="137"/>
      <c r="AH154" s="137"/>
      <c r="AI154" s="137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ht="16.5">
      <c r="A155" s="5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9"/>
      <c r="AC155" s="139"/>
      <c r="AD155" s="139"/>
      <c r="AE155" s="139"/>
      <c r="AF155" s="137"/>
      <c r="AG155" s="137"/>
      <c r="AH155" s="137"/>
      <c r="AI155" s="137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ht="16.5">
      <c r="A156" s="5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9"/>
      <c r="AC156" s="139"/>
      <c r="AD156" s="139"/>
      <c r="AE156" s="139"/>
      <c r="AF156" s="137"/>
      <c r="AG156" s="137"/>
      <c r="AH156" s="137"/>
      <c r="AI156" s="137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ht="16.5">
      <c r="A157" s="5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9"/>
      <c r="AC157" s="139"/>
      <c r="AD157" s="139"/>
      <c r="AE157" s="139"/>
      <c r="AF157" s="137"/>
      <c r="AG157" s="137"/>
      <c r="AH157" s="137"/>
      <c r="AI157" s="137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ht="16.5">
      <c r="A158" s="5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9"/>
      <c r="AC158" s="139"/>
      <c r="AD158" s="139"/>
      <c r="AE158" s="139"/>
      <c r="AF158" s="137"/>
      <c r="AG158" s="137"/>
      <c r="AH158" s="137"/>
      <c r="AI158" s="137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ht="16.5">
      <c r="A159" s="5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9"/>
      <c r="AC159" s="139"/>
      <c r="AD159" s="139"/>
      <c r="AE159" s="139"/>
      <c r="AF159" s="137"/>
      <c r="AG159" s="137"/>
      <c r="AH159" s="137"/>
      <c r="AI159" s="137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ht="16.5">
      <c r="A160" s="5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9"/>
      <c r="AC160" s="139"/>
      <c r="AD160" s="139"/>
      <c r="AE160" s="139"/>
      <c r="AF160" s="137"/>
      <c r="AG160" s="137"/>
      <c r="AH160" s="137"/>
      <c r="AI160" s="137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ht="16.5">
      <c r="A161" s="5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9"/>
      <c r="AC161" s="139"/>
      <c r="AD161" s="139"/>
      <c r="AE161" s="139"/>
      <c r="AF161" s="137"/>
      <c r="AG161" s="137"/>
      <c r="AH161" s="137"/>
      <c r="AI161" s="137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ht="16.5">
      <c r="A162" s="5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9"/>
      <c r="AC162" s="139"/>
      <c r="AD162" s="139"/>
      <c r="AE162" s="139"/>
      <c r="AF162" s="137"/>
      <c r="AG162" s="137"/>
      <c r="AH162" s="137"/>
      <c r="AI162" s="137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ht="16.5">
      <c r="A163" s="5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9"/>
      <c r="AC163" s="139"/>
      <c r="AD163" s="139"/>
      <c r="AE163" s="139"/>
      <c r="AF163" s="137"/>
      <c r="AG163" s="137"/>
      <c r="AH163" s="137"/>
      <c r="AI163" s="137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ht="16.5">
      <c r="A164" s="5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9"/>
      <c r="AC164" s="139"/>
      <c r="AD164" s="139"/>
      <c r="AE164" s="139"/>
      <c r="AF164" s="137"/>
      <c r="AG164" s="137"/>
      <c r="AH164" s="137"/>
      <c r="AI164" s="137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ht="16.5">
      <c r="A165" s="5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9"/>
      <c r="AC165" s="139"/>
      <c r="AD165" s="139"/>
      <c r="AE165" s="139"/>
      <c r="AF165" s="137"/>
      <c r="AG165" s="137"/>
      <c r="AH165" s="137"/>
      <c r="AI165" s="137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ht="16.5">
      <c r="A166" s="5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9"/>
      <c r="AC166" s="139"/>
      <c r="AD166" s="139"/>
      <c r="AE166" s="139"/>
      <c r="AF166" s="137"/>
      <c r="AG166" s="137"/>
      <c r="AH166" s="137"/>
      <c r="AI166" s="137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ht="16.5">
      <c r="A167" s="5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9"/>
      <c r="AC167" s="139"/>
      <c r="AD167" s="139"/>
      <c r="AE167" s="139"/>
      <c r="AF167" s="137"/>
      <c r="AG167" s="137"/>
      <c r="AH167" s="137"/>
      <c r="AI167" s="137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16.5">
      <c r="A168" s="5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9"/>
      <c r="AC168" s="139"/>
      <c r="AD168" s="139"/>
      <c r="AE168" s="139"/>
      <c r="AF168" s="137"/>
      <c r="AG168" s="137"/>
      <c r="AH168" s="137"/>
      <c r="AI168" s="137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16.5">
      <c r="A169" s="5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9"/>
      <c r="AC169" s="139"/>
      <c r="AD169" s="139"/>
      <c r="AE169" s="139"/>
      <c r="AF169" s="137"/>
      <c r="AG169" s="137"/>
      <c r="AH169" s="137"/>
      <c r="AI169" s="137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16.5">
      <c r="A170" s="5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9"/>
      <c r="AC170" s="139"/>
      <c r="AD170" s="139"/>
      <c r="AE170" s="139"/>
      <c r="AF170" s="137"/>
      <c r="AG170" s="137"/>
      <c r="AH170" s="137"/>
      <c r="AI170" s="137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16.5">
      <c r="A171" s="5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9"/>
      <c r="AC171" s="139"/>
      <c r="AD171" s="139"/>
      <c r="AE171" s="139"/>
      <c r="AF171" s="137"/>
      <c r="AG171" s="137"/>
      <c r="AH171" s="137"/>
      <c r="AI171" s="137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16.5">
      <c r="A172" s="5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9"/>
      <c r="AC172" s="139"/>
      <c r="AD172" s="139"/>
      <c r="AE172" s="139"/>
      <c r="AF172" s="137"/>
      <c r="AG172" s="137"/>
      <c r="AH172" s="137"/>
      <c r="AI172" s="137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16.5">
      <c r="A173" s="5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9"/>
      <c r="AC173" s="139"/>
      <c r="AD173" s="139"/>
      <c r="AE173" s="139"/>
      <c r="AF173" s="137"/>
      <c r="AG173" s="137"/>
      <c r="AH173" s="137"/>
      <c r="AI173" s="137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16.5">
      <c r="A174" s="5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9"/>
      <c r="AC174" s="139"/>
      <c r="AD174" s="139"/>
      <c r="AE174" s="139"/>
      <c r="AF174" s="137"/>
      <c r="AG174" s="137"/>
      <c r="AH174" s="137"/>
      <c r="AI174" s="137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ht="16.5">
      <c r="A175" s="5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9"/>
      <c r="AC175" s="139"/>
      <c r="AD175" s="139"/>
      <c r="AE175" s="139"/>
      <c r="AF175" s="137"/>
      <c r="AG175" s="137"/>
      <c r="AH175" s="137"/>
      <c r="AI175" s="137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ht="16.5">
      <c r="A176" s="5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9"/>
      <c r="AC176" s="139"/>
      <c r="AD176" s="139"/>
      <c r="AE176" s="139"/>
      <c r="AF176" s="137"/>
      <c r="AG176" s="137"/>
      <c r="AH176" s="137"/>
      <c r="AI176" s="137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ht="16.5">
      <c r="A177" s="5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9"/>
      <c r="AC177" s="139"/>
      <c r="AD177" s="139"/>
      <c r="AE177" s="139"/>
      <c r="AF177" s="137"/>
      <c r="AG177" s="137"/>
      <c r="AH177" s="137"/>
      <c r="AI177" s="137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ht="16.5">
      <c r="A178" s="5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9"/>
      <c r="AC178" s="139"/>
      <c r="AD178" s="139"/>
      <c r="AE178" s="139"/>
      <c r="AF178" s="137"/>
      <c r="AG178" s="137"/>
      <c r="AH178" s="137"/>
      <c r="AI178" s="137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ht="16.5">
      <c r="A179" s="5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9"/>
      <c r="AC179" s="139"/>
      <c r="AD179" s="139"/>
      <c r="AE179" s="139"/>
      <c r="AF179" s="137"/>
      <c r="AG179" s="137"/>
      <c r="AH179" s="137"/>
      <c r="AI179" s="137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ht="16.5">
      <c r="A180" s="5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9"/>
      <c r="AC180" s="139"/>
      <c r="AD180" s="139"/>
      <c r="AE180" s="139"/>
      <c r="AF180" s="137"/>
      <c r="AG180" s="137"/>
      <c r="AH180" s="137"/>
      <c r="AI180" s="137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ht="16.5">
      <c r="A181" s="5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9"/>
      <c r="AC181" s="139"/>
      <c r="AD181" s="139"/>
      <c r="AE181" s="139"/>
      <c r="AF181" s="137"/>
      <c r="AG181" s="137"/>
      <c r="AH181" s="137"/>
      <c r="AI181" s="137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ht="16.5">
      <c r="A182" s="5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9"/>
      <c r="AC182" s="139"/>
      <c r="AD182" s="139"/>
      <c r="AE182" s="139"/>
      <c r="AF182" s="137"/>
      <c r="AG182" s="137"/>
      <c r="AH182" s="137"/>
      <c r="AI182" s="137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ht="16.5">
      <c r="A183" s="5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9"/>
      <c r="AC183" s="139"/>
      <c r="AD183" s="139"/>
      <c r="AE183" s="139"/>
      <c r="AF183" s="137"/>
      <c r="AG183" s="137"/>
      <c r="AH183" s="137"/>
      <c r="AI183" s="137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ht="16.5">
      <c r="A184" s="5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9"/>
      <c r="AC184" s="139"/>
      <c r="AD184" s="139"/>
      <c r="AE184" s="139"/>
      <c r="AF184" s="137"/>
      <c r="AG184" s="137"/>
      <c r="AH184" s="137"/>
      <c r="AI184" s="137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ht="16.5">
      <c r="A185" s="5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9"/>
      <c r="AC185" s="139"/>
      <c r="AD185" s="139"/>
      <c r="AE185" s="139"/>
      <c r="AF185" s="137"/>
      <c r="AG185" s="137"/>
      <c r="AH185" s="137"/>
      <c r="AI185" s="137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ht="16.5">
      <c r="A186" s="5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9"/>
      <c r="AC186" s="139"/>
      <c r="AD186" s="139"/>
      <c r="AE186" s="139"/>
      <c r="AF186" s="137"/>
      <c r="AG186" s="137"/>
      <c r="AH186" s="137"/>
      <c r="AI186" s="137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ht="16.5">
      <c r="A187" s="5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9"/>
      <c r="AC187" s="139"/>
      <c r="AD187" s="139"/>
      <c r="AE187" s="139"/>
      <c r="AF187" s="137"/>
      <c r="AG187" s="137"/>
      <c r="AH187" s="137"/>
      <c r="AI187" s="137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ht="16.5">
      <c r="A188" s="5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9"/>
      <c r="AC188" s="139"/>
      <c r="AD188" s="139"/>
      <c r="AE188" s="139"/>
      <c r="AF188" s="137"/>
      <c r="AG188" s="137"/>
      <c r="AH188" s="137"/>
      <c r="AI188" s="137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16.5">
      <c r="A189" s="5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9"/>
      <c r="AC189" s="139"/>
      <c r="AD189" s="139"/>
      <c r="AE189" s="139"/>
      <c r="AF189" s="137"/>
      <c r="AG189" s="137"/>
      <c r="AH189" s="137"/>
      <c r="AI189" s="137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ht="16.5">
      <c r="A190" s="5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9"/>
      <c r="AC190" s="139"/>
      <c r="AD190" s="139"/>
      <c r="AE190" s="139"/>
      <c r="AF190" s="137"/>
      <c r="AG190" s="137"/>
      <c r="AH190" s="137"/>
      <c r="AI190" s="137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ht="16.5">
      <c r="A191" s="5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9"/>
      <c r="AC191" s="139"/>
      <c r="AD191" s="139"/>
      <c r="AE191" s="139"/>
      <c r="AF191" s="137"/>
      <c r="AG191" s="137"/>
      <c r="AH191" s="137"/>
      <c r="AI191" s="137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ht="16.5">
      <c r="A192" s="5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9"/>
      <c r="AC192" s="139"/>
      <c r="AD192" s="139"/>
      <c r="AE192" s="139"/>
      <c r="AF192" s="137"/>
      <c r="AG192" s="137"/>
      <c r="AH192" s="137"/>
      <c r="AI192" s="137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ht="16.5">
      <c r="A193" s="5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9"/>
      <c r="AC193" s="139"/>
      <c r="AD193" s="139"/>
      <c r="AE193" s="139"/>
      <c r="AF193" s="137"/>
      <c r="AG193" s="137"/>
      <c r="AH193" s="137"/>
      <c r="AI193" s="137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ht="16.5">
      <c r="A194" s="5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9"/>
      <c r="AC194" s="139"/>
      <c r="AD194" s="139"/>
      <c r="AE194" s="139"/>
      <c r="AF194" s="137"/>
      <c r="AG194" s="137"/>
      <c r="AH194" s="137"/>
      <c r="AI194" s="137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ht="16.5">
      <c r="A195" s="5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9"/>
      <c r="AC195" s="139"/>
      <c r="AD195" s="139"/>
      <c r="AE195" s="139"/>
      <c r="AF195" s="137"/>
      <c r="AG195" s="137"/>
      <c r="AH195" s="137"/>
      <c r="AI195" s="137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ht="16.5">
      <c r="A196" s="5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9"/>
      <c r="AC196" s="139"/>
      <c r="AD196" s="139"/>
      <c r="AE196" s="139"/>
      <c r="AF196" s="137"/>
      <c r="AG196" s="137"/>
      <c r="AH196" s="137"/>
      <c r="AI196" s="137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ht="16.5">
      <c r="A197" s="5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9"/>
      <c r="AC197" s="139"/>
      <c r="AD197" s="139"/>
      <c r="AE197" s="139"/>
      <c r="AF197" s="137"/>
      <c r="AG197" s="137"/>
      <c r="AH197" s="137"/>
      <c r="AI197" s="137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ht="16.5">
      <c r="A198" s="5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9"/>
      <c r="AC198" s="139"/>
      <c r="AD198" s="139"/>
      <c r="AE198" s="139"/>
      <c r="AF198" s="137"/>
      <c r="AG198" s="137"/>
      <c r="AH198" s="137"/>
      <c r="AI198" s="137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ht="16.5">
      <c r="A199" s="5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9"/>
      <c r="AC199" s="139"/>
      <c r="AD199" s="139"/>
      <c r="AE199" s="139"/>
      <c r="AF199" s="137"/>
      <c r="AG199" s="137"/>
      <c r="AH199" s="137"/>
      <c r="AI199" s="137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ht="16.5">
      <c r="A200" s="5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9"/>
      <c r="AC200" s="139"/>
      <c r="AD200" s="139"/>
      <c r="AE200" s="139"/>
      <c r="AF200" s="137"/>
      <c r="AG200" s="137"/>
      <c r="AH200" s="137"/>
      <c r="AI200" s="137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ht="16.5">
      <c r="A201" s="5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9"/>
      <c r="AC201" s="139"/>
      <c r="AD201" s="139"/>
      <c r="AE201" s="139"/>
      <c r="AF201" s="137"/>
      <c r="AG201" s="137"/>
      <c r="AH201" s="137"/>
      <c r="AI201" s="137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ht="16.5">
      <c r="A202" s="5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9"/>
      <c r="AC202" s="139"/>
      <c r="AD202" s="139"/>
      <c r="AE202" s="139"/>
      <c r="AF202" s="137"/>
      <c r="AG202" s="137"/>
      <c r="AH202" s="137"/>
      <c r="AI202" s="137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ht="16.5">
      <c r="A203" s="5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9"/>
      <c r="AC203" s="139"/>
      <c r="AD203" s="139"/>
      <c r="AE203" s="139"/>
      <c r="AF203" s="137"/>
      <c r="AG203" s="137"/>
      <c r="AH203" s="137"/>
      <c r="AI203" s="137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ht="16.5">
      <c r="A204" s="5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9"/>
      <c r="AC204" s="139"/>
      <c r="AD204" s="139"/>
      <c r="AE204" s="139"/>
      <c r="AF204" s="137"/>
      <c r="AG204" s="137"/>
      <c r="AH204" s="137"/>
      <c r="AI204" s="137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ht="16.5">
      <c r="A205" s="5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9"/>
      <c r="AC205" s="139"/>
      <c r="AD205" s="139"/>
      <c r="AE205" s="139"/>
      <c r="AF205" s="137"/>
      <c r="AG205" s="137"/>
      <c r="AH205" s="137"/>
      <c r="AI205" s="137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ht="16.5">
      <c r="A206" s="5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9"/>
      <c r="AC206" s="139"/>
      <c r="AD206" s="139"/>
      <c r="AE206" s="139"/>
      <c r="AF206" s="137"/>
      <c r="AG206" s="137"/>
      <c r="AH206" s="137"/>
      <c r="AI206" s="137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ht="16.5">
      <c r="A207" s="5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9"/>
      <c r="AC207" s="139"/>
      <c r="AD207" s="139"/>
      <c r="AE207" s="139"/>
      <c r="AF207" s="137"/>
      <c r="AG207" s="137"/>
      <c r="AH207" s="137"/>
      <c r="AI207" s="137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ht="16.5">
      <c r="A208" s="5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9"/>
      <c r="AC208" s="139"/>
      <c r="AD208" s="139"/>
      <c r="AE208" s="139"/>
      <c r="AF208" s="137"/>
      <c r="AG208" s="137"/>
      <c r="AH208" s="137"/>
      <c r="AI208" s="137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ht="16.5">
      <c r="A209" s="5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9"/>
      <c r="AC209" s="139"/>
      <c r="AD209" s="139"/>
      <c r="AE209" s="139"/>
      <c r="AF209" s="137"/>
      <c r="AG209" s="137"/>
      <c r="AH209" s="137"/>
      <c r="AI209" s="137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ht="16.5">
      <c r="A210" s="5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9"/>
      <c r="AC210" s="139"/>
      <c r="AD210" s="139"/>
      <c r="AE210" s="139"/>
      <c r="AF210" s="137"/>
      <c r="AG210" s="137"/>
      <c r="AH210" s="137"/>
      <c r="AI210" s="137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ht="16.5">
      <c r="A211" s="5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9"/>
      <c r="AC211" s="139"/>
      <c r="AD211" s="139"/>
      <c r="AE211" s="139"/>
      <c r="AF211" s="137"/>
      <c r="AG211" s="137"/>
      <c r="AH211" s="137"/>
      <c r="AI211" s="137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ht="16.5">
      <c r="A212" s="5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9"/>
      <c r="AC212" s="139"/>
      <c r="AD212" s="139"/>
      <c r="AE212" s="139"/>
      <c r="AF212" s="137"/>
      <c r="AG212" s="137"/>
      <c r="AH212" s="137"/>
      <c r="AI212" s="137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ht="16.5">
      <c r="A213" s="5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  <c r="AA213" s="138"/>
      <c r="AB213" s="139"/>
      <c r="AC213" s="139"/>
      <c r="AD213" s="139"/>
      <c r="AE213" s="139"/>
      <c r="AF213" s="137"/>
      <c r="AG213" s="137"/>
      <c r="AH213" s="137"/>
      <c r="AI213" s="137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ht="16.5">
      <c r="A214" s="5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9"/>
      <c r="AC214" s="139"/>
      <c r="AD214" s="139"/>
      <c r="AE214" s="139"/>
      <c r="AF214" s="137"/>
      <c r="AG214" s="137"/>
      <c r="AH214" s="137"/>
      <c r="AI214" s="137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ht="16.5">
      <c r="A215" s="5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9"/>
      <c r="AC215" s="139"/>
      <c r="AD215" s="139"/>
      <c r="AE215" s="139"/>
      <c r="AF215" s="137"/>
      <c r="AG215" s="137"/>
      <c r="AH215" s="137"/>
      <c r="AI215" s="137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ht="16.5">
      <c r="A216" s="5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9"/>
      <c r="AC216" s="139"/>
      <c r="AD216" s="139"/>
      <c r="AE216" s="139"/>
      <c r="AF216" s="137"/>
      <c r="AG216" s="137"/>
      <c r="AH216" s="137"/>
      <c r="AI216" s="137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ht="16.5">
      <c r="A217" s="5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9"/>
      <c r="AC217" s="139"/>
      <c r="AD217" s="139"/>
      <c r="AE217" s="139"/>
      <c r="AF217" s="137"/>
      <c r="AG217" s="137"/>
      <c r="AH217" s="137"/>
      <c r="AI217" s="137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ht="16.5">
      <c r="A218" s="5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9"/>
      <c r="AC218" s="139"/>
      <c r="AD218" s="139"/>
      <c r="AE218" s="139"/>
      <c r="AF218" s="137"/>
      <c r="AG218" s="137"/>
      <c r="AH218" s="137"/>
      <c r="AI218" s="137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ht="16.5">
      <c r="A219" s="5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9"/>
      <c r="AC219" s="139"/>
      <c r="AD219" s="139"/>
      <c r="AE219" s="139"/>
      <c r="AF219" s="137"/>
      <c r="AG219" s="137"/>
      <c r="AH219" s="137"/>
      <c r="AI219" s="137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ht="16.5">
      <c r="A220" s="5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9"/>
      <c r="AC220" s="139"/>
      <c r="AD220" s="139"/>
      <c r="AE220" s="139"/>
      <c r="AF220" s="137"/>
      <c r="AG220" s="137"/>
      <c r="AH220" s="137"/>
      <c r="AI220" s="137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ht="16.5">
      <c r="A221" s="5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9"/>
      <c r="AC221" s="139"/>
      <c r="AD221" s="139"/>
      <c r="AE221" s="139"/>
      <c r="AF221" s="137"/>
      <c r="AG221" s="137"/>
      <c r="AH221" s="137"/>
      <c r="AI221" s="137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ht="16.5">
      <c r="A222" s="5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9"/>
      <c r="AC222" s="139"/>
      <c r="AD222" s="139"/>
      <c r="AE222" s="139"/>
      <c r="AF222" s="137"/>
      <c r="AG222" s="137"/>
      <c r="AH222" s="137"/>
      <c r="AI222" s="137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ht="16.5">
      <c r="A223" s="5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9"/>
      <c r="AC223" s="139"/>
      <c r="AD223" s="139"/>
      <c r="AE223" s="139"/>
      <c r="AF223" s="137"/>
      <c r="AG223" s="137"/>
      <c r="AH223" s="137"/>
      <c r="AI223" s="137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ht="16.5">
      <c r="A224" s="5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9"/>
      <c r="AC224" s="139"/>
      <c r="AD224" s="139"/>
      <c r="AE224" s="139"/>
      <c r="AF224" s="137"/>
      <c r="AG224" s="137"/>
      <c r="AH224" s="137"/>
      <c r="AI224" s="137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ht="16.5">
      <c r="A225" s="5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9"/>
      <c r="AC225" s="139"/>
      <c r="AD225" s="139"/>
      <c r="AE225" s="139"/>
      <c r="AF225" s="137"/>
      <c r="AG225" s="137"/>
      <c r="AH225" s="137"/>
      <c r="AI225" s="137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ht="16.5">
      <c r="A226" s="5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9"/>
      <c r="AC226" s="139"/>
      <c r="AD226" s="139"/>
      <c r="AE226" s="139"/>
      <c r="AF226" s="137"/>
      <c r="AG226" s="137"/>
      <c r="AH226" s="137"/>
      <c r="AI226" s="137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ht="16.5">
      <c r="A227" s="5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9"/>
      <c r="AC227" s="139"/>
      <c r="AD227" s="139"/>
      <c r="AE227" s="139"/>
      <c r="AF227" s="137"/>
      <c r="AG227" s="137"/>
      <c r="AH227" s="137"/>
      <c r="AI227" s="137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ht="16.5">
      <c r="A228" s="5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9"/>
      <c r="AC228" s="139"/>
      <c r="AD228" s="139"/>
      <c r="AE228" s="139"/>
      <c r="AF228" s="137"/>
      <c r="AG228" s="137"/>
      <c r="AH228" s="137"/>
      <c r="AI228" s="137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ht="16.5">
      <c r="A229" s="5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9"/>
      <c r="AC229" s="139"/>
      <c r="AD229" s="139"/>
      <c r="AE229" s="139"/>
      <c r="AF229" s="137"/>
      <c r="AG229" s="137"/>
      <c r="AH229" s="137"/>
      <c r="AI229" s="137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ht="16.5">
      <c r="A230" s="5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9"/>
      <c r="AC230" s="139"/>
      <c r="AD230" s="139"/>
      <c r="AE230" s="139"/>
      <c r="AF230" s="137"/>
      <c r="AG230" s="137"/>
      <c r="AH230" s="137"/>
      <c r="AI230" s="137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ht="16.5">
      <c r="A231" s="5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9"/>
      <c r="AC231" s="139"/>
      <c r="AD231" s="139"/>
      <c r="AE231" s="139"/>
      <c r="AF231" s="137"/>
      <c r="AG231" s="137"/>
      <c r="AH231" s="137"/>
      <c r="AI231" s="137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ht="16.5">
      <c r="A232" s="5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9"/>
      <c r="AC232" s="139"/>
      <c r="AD232" s="139"/>
      <c r="AE232" s="139"/>
      <c r="AF232" s="137"/>
      <c r="AG232" s="137"/>
      <c r="AH232" s="137"/>
      <c r="AI232" s="137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16.5">
      <c r="A233" s="5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9"/>
      <c r="AC233" s="139"/>
      <c r="AD233" s="139"/>
      <c r="AE233" s="139"/>
      <c r="AF233" s="137"/>
      <c r="AG233" s="137"/>
      <c r="AH233" s="137"/>
      <c r="AI233" s="137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ht="16.5">
      <c r="A234" s="5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9"/>
      <c r="AC234" s="139"/>
      <c r="AD234" s="139"/>
      <c r="AE234" s="139"/>
      <c r="AF234" s="137"/>
      <c r="AG234" s="137"/>
      <c r="AH234" s="137"/>
      <c r="AI234" s="137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ht="16.5">
      <c r="A235" s="5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9"/>
      <c r="AC235" s="139"/>
      <c r="AD235" s="139"/>
      <c r="AE235" s="139"/>
      <c r="AF235" s="137"/>
      <c r="AG235" s="137"/>
      <c r="AH235" s="137"/>
      <c r="AI235" s="137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ht="16.5">
      <c r="A236" s="5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9"/>
      <c r="AC236" s="139"/>
      <c r="AD236" s="139"/>
      <c r="AE236" s="139"/>
      <c r="AF236" s="137"/>
      <c r="AG236" s="137"/>
      <c r="AH236" s="137"/>
      <c r="AI236" s="137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ht="16.5">
      <c r="A237" s="5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9"/>
      <c r="AC237" s="139"/>
      <c r="AD237" s="139"/>
      <c r="AE237" s="139"/>
      <c r="AF237" s="137"/>
      <c r="AG237" s="137"/>
      <c r="AH237" s="137"/>
      <c r="AI237" s="137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ht="16.5">
      <c r="A238" s="5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9"/>
      <c r="AC238" s="139"/>
      <c r="AD238" s="139"/>
      <c r="AE238" s="139"/>
      <c r="AF238" s="137"/>
      <c r="AG238" s="137"/>
      <c r="AH238" s="137"/>
      <c r="AI238" s="137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ht="16.5">
      <c r="A239" s="5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9"/>
      <c r="AC239" s="139"/>
      <c r="AD239" s="139"/>
      <c r="AE239" s="139"/>
      <c r="AF239" s="137"/>
      <c r="AG239" s="137"/>
      <c r="AH239" s="137"/>
      <c r="AI239" s="137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ht="16.5">
      <c r="A240" s="5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9"/>
      <c r="AC240" s="139"/>
      <c r="AD240" s="139"/>
      <c r="AE240" s="139"/>
      <c r="AF240" s="137"/>
      <c r="AG240" s="137"/>
      <c r="AH240" s="137"/>
      <c r="AI240" s="137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ht="16.5">
      <c r="A241" s="5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9"/>
      <c r="AC241" s="139"/>
      <c r="AD241" s="139"/>
      <c r="AE241" s="139"/>
      <c r="AF241" s="137"/>
      <c r="AG241" s="137"/>
      <c r="AH241" s="137"/>
      <c r="AI241" s="137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ht="16.5">
      <c r="A242" s="5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9"/>
      <c r="AC242" s="139"/>
      <c r="AD242" s="139"/>
      <c r="AE242" s="139"/>
      <c r="AF242" s="137"/>
      <c r="AG242" s="137"/>
      <c r="AH242" s="137"/>
      <c r="AI242" s="137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2:31" ht="16.5"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6"/>
      <c r="AC243" s="136"/>
      <c r="AD243" s="136"/>
      <c r="AE243" s="136"/>
    </row>
    <row r="244" spans="2:31" ht="16.5"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6"/>
      <c r="AC244" s="136"/>
      <c r="AD244" s="136"/>
      <c r="AE244" s="136"/>
    </row>
    <row r="245" spans="2:31" ht="16.5"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6"/>
      <c r="AC245" s="136"/>
      <c r="AD245" s="136"/>
      <c r="AE245" s="136"/>
    </row>
    <row r="246" spans="2:31" ht="16.5"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6"/>
      <c r="AC246" s="136"/>
      <c r="AD246" s="136"/>
      <c r="AE246" s="136"/>
    </row>
    <row r="247" spans="2:31" ht="16.5"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6"/>
      <c r="AC247" s="136"/>
      <c r="AD247" s="136"/>
      <c r="AE247" s="136"/>
    </row>
    <row r="248" spans="2:31" ht="16.5"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6"/>
      <c r="AC248" s="136"/>
      <c r="AD248" s="136"/>
      <c r="AE248" s="136"/>
    </row>
    <row r="249" spans="2:31" ht="16.5"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6"/>
      <c r="AC249" s="136"/>
      <c r="AD249" s="136"/>
      <c r="AE249" s="136"/>
    </row>
    <row r="250" spans="2:31" ht="16.5"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6"/>
      <c r="AC250" s="136"/>
      <c r="AD250" s="136"/>
      <c r="AE250" s="136"/>
    </row>
    <row r="251" spans="2:31" ht="16.5"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6"/>
      <c r="AC251" s="136"/>
      <c r="AD251" s="136"/>
      <c r="AE251" s="136"/>
    </row>
    <row r="252" spans="2:31" ht="16.5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6"/>
      <c r="AC252" s="136"/>
      <c r="AD252" s="136"/>
      <c r="AE252" s="136"/>
    </row>
    <row r="253" spans="2:31" ht="16.5"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6"/>
      <c r="AC253" s="136"/>
      <c r="AD253" s="136"/>
      <c r="AE253" s="136"/>
    </row>
    <row r="254" spans="2:31" ht="16.5"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6"/>
      <c r="AC254" s="136"/>
      <c r="AD254" s="136"/>
      <c r="AE254" s="136"/>
    </row>
    <row r="255" spans="2:31" ht="16.5"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6"/>
      <c r="AC255" s="136"/>
      <c r="AD255" s="136"/>
      <c r="AE255" s="136"/>
    </row>
    <row r="256" spans="2:31" ht="16.5"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6"/>
      <c r="AC256" s="136"/>
      <c r="AD256" s="136"/>
      <c r="AE256" s="136"/>
    </row>
    <row r="257" spans="2:31" ht="16.5"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6"/>
      <c r="AC257" s="136"/>
      <c r="AD257" s="136"/>
      <c r="AE257" s="136"/>
    </row>
    <row r="258" spans="2:31" ht="16.5"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6"/>
      <c r="AC258" s="136"/>
      <c r="AD258" s="136"/>
      <c r="AE258" s="136"/>
    </row>
    <row r="259" spans="2:31" ht="16.5"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6"/>
      <c r="AC259" s="136"/>
      <c r="AD259" s="136"/>
      <c r="AE259" s="136"/>
    </row>
    <row r="260" spans="2:31" ht="16.5"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6"/>
      <c r="AC260" s="136"/>
      <c r="AD260" s="136"/>
      <c r="AE260" s="136"/>
    </row>
    <row r="261" spans="2:31" ht="16.5"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6"/>
      <c r="AC261" s="136"/>
      <c r="AD261" s="136"/>
      <c r="AE261" s="136"/>
    </row>
    <row r="262" spans="2:31" ht="16.5"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6"/>
      <c r="AC262" s="136"/>
      <c r="AD262" s="136"/>
      <c r="AE262" s="136"/>
    </row>
    <row r="263" spans="2:31" ht="16.5"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6"/>
      <c r="AC263" s="136"/>
      <c r="AD263" s="136"/>
      <c r="AE263" s="136"/>
    </row>
    <row r="264" spans="2:31" ht="16.5"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6"/>
      <c r="AC264" s="136"/>
      <c r="AD264" s="136"/>
      <c r="AE264" s="136"/>
    </row>
    <row r="265" spans="2:31" ht="16.5"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6"/>
      <c r="AC265" s="136"/>
      <c r="AD265" s="136"/>
      <c r="AE265" s="136"/>
    </row>
    <row r="266" spans="2:31" ht="16.5"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6"/>
      <c r="AC266" s="136"/>
      <c r="AD266" s="136"/>
      <c r="AE266" s="136"/>
    </row>
    <row r="267" spans="2:31" ht="16.5"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6"/>
      <c r="AC267" s="136"/>
      <c r="AD267" s="136"/>
      <c r="AE267" s="136"/>
    </row>
    <row r="268" spans="2:31" ht="16.5"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6"/>
      <c r="AC268" s="136"/>
      <c r="AD268" s="136"/>
      <c r="AE268" s="136"/>
    </row>
    <row r="269" spans="2:31" ht="16.5"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6"/>
      <c r="AC269" s="136"/>
      <c r="AD269" s="136"/>
      <c r="AE269" s="136"/>
    </row>
    <row r="270" spans="2:31" ht="16.5"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6"/>
      <c r="AC270" s="136"/>
      <c r="AD270" s="136"/>
      <c r="AE270" s="136"/>
    </row>
    <row r="271" spans="2:31" ht="16.5"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6"/>
      <c r="AC271" s="136"/>
      <c r="AD271" s="136"/>
      <c r="AE271" s="136"/>
    </row>
    <row r="272" spans="2:31" ht="16.5"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6"/>
      <c r="AC272" s="136"/>
      <c r="AD272" s="136"/>
      <c r="AE272" s="136"/>
    </row>
    <row r="273" spans="2:31" ht="16.5"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6"/>
      <c r="AC273" s="136"/>
      <c r="AD273" s="136"/>
      <c r="AE273" s="136"/>
    </row>
    <row r="274" spans="2:31" ht="16.5"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6"/>
      <c r="AC274" s="136"/>
      <c r="AD274" s="136"/>
      <c r="AE274" s="136"/>
    </row>
    <row r="275" spans="2:31" ht="16.5"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6"/>
      <c r="AC275" s="136"/>
      <c r="AD275" s="136"/>
      <c r="AE275" s="136"/>
    </row>
    <row r="276" spans="2:31" ht="16.5"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6"/>
      <c r="AC276" s="136"/>
      <c r="AD276" s="136"/>
      <c r="AE276" s="136"/>
    </row>
    <row r="277" spans="2:31" ht="16.5"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6"/>
      <c r="AC277" s="136"/>
      <c r="AD277" s="136"/>
      <c r="AE277" s="136"/>
    </row>
    <row r="278" spans="2:31" ht="16.5"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6"/>
      <c r="AC278" s="136"/>
      <c r="AD278" s="136"/>
      <c r="AE278" s="136"/>
    </row>
    <row r="279" spans="2:31" ht="16.5"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6"/>
      <c r="AC279" s="136"/>
      <c r="AD279" s="136"/>
      <c r="AE279" s="136"/>
    </row>
    <row r="280" spans="2:31" ht="16.5"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6"/>
      <c r="AC280" s="136"/>
      <c r="AD280" s="136"/>
      <c r="AE280" s="136"/>
    </row>
    <row r="281" spans="2:31" ht="16.5"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6"/>
      <c r="AC281" s="136"/>
      <c r="AD281" s="136"/>
      <c r="AE281" s="136"/>
    </row>
    <row r="282" spans="2:31" ht="16.5"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6"/>
      <c r="AC282" s="136"/>
      <c r="AD282" s="136"/>
      <c r="AE282" s="136"/>
    </row>
    <row r="283" spans="2:31" ht="16.5"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6"/>
      <c r="AC283" s="136"/>
      <c r="AD283" s="136"/>
      <c r="AE283" s="136"/>
    </row>
    <row r="284" spans="2:31" ht="16.5"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6"/>
      <c r="AC284" s="136"/>
      <c r="AD284" s="136"/>
      <c r="AE284" s="136"/>
    </row>
    <row r="285" spans="2:31" ht="16.5"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6"/>
      <c r="AC285" s="136"/>
      <c r="AD285" s="136"/>
      <c r="AE285" s="136"/>
    </row>
    <row r="286" spans="2:31" ht="16.5"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6"/>
      <c r="AC286" s="136"/>
      <c r="AD286" s="136"/>
      <c r="AE286" s="136"/>
    </row>
    <row r="287" spans="2:31" ht="16.5"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6"/>
      <c r="AC287" s="136"/>
      <c r="AD287" s="136"/>
      <c r="AE287" s="136"/>
    </row>
    <row r="288" spans="2:31" ht="16.5"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6"/>
      <c r="AC288" s="136"/>
      <c r="AD288" s="136"/>
      <c r="AE288" s="136"/>
    </row>
    <row r="289" spans="2:31" ht="16.5"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6"/>
      <c r="AC289" s="136"/>
      <c r="AD289" s="136"/>
      <c r="AE289" s="136"/>
    </row>
    <row r="290" spans="2:31" ht="16.5"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6"/>
      <c r="AC290" s="136"/>
      <c r="AD290" s="136"/>
      <c r="AE290" s="136"/>
    </row>
    <row r="291" spans="2:31" ht="16.5"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6"/>
      <c r="AC291" s="136"/>
      <c r="AD291" s="136"/>
      <c r="AE291" s="136"/>
    </row>
    <row r="292" spans="2:31" ht="16.5"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6"/>
      <c r="AC292" s="136"/>
      <c r="AD292" s="136"/>
      <c r="AE292" s="136"/>
    </row>
    <row r="293" spans="2:31" ht="16.5"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6"/>
      <c r="AC293" s="136"/>
      <c r="AD293" s="136"/>
      <c r="AE293" s="136"/>
    </row>
    <row r="294" spans="2:31" ht="16.5"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6"/>
      <c r="AC294" s="136"/>
      <c r="AD294" s="136"/>
      <c r="AE294" s="136"/>
    </row>
    <row r="295" spans="2:31" ht="16.5"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6"/>
      <c r="AC295" s="136"/>
      <c r="AD295" s="136"/>
      <c r="AE295" s="136"/>
    </row>
    <row r="296" spans="2:31" ht="16.5"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6"/>
      <c r="AC296" s="136"/>
      <c r="AD296" s="136"/>
      <c r="AE296" s="136"/>
    </row>
    <row r="297" spans="2:31" ht="16.5"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6"/>
      <c r="AC297" s="136"/>
      <c r="AD297" s="136"/>
      <c r="AE297" s="136"/>
    </row>
    <row r="298" spans="2:31" ht="16.5"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6"/>
      <c r="AC298" s="136"/>
      <c r="AD298" s="136"/>
      <c r="AE298" s="136"/>
    </row>
    <row r="299" spans="2:31" ht="16.5"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6"/>
      <c r="AC299" s="136"/>
      <c r="AD299" s="136"/>
      <c r="AE299" s="136"/>
    </row>
    <row r="300" spans="2:31" ht="16.5"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6"/>
      <c r="AC300" s="136"/>
      <c r="AD300" s="136"/>
      <c r="AE300" s="136"/>
    </row>
    <row r="301" spans="2:31" ht="16.5"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6"/>
      <c r="AC301" s="136"/>
      <c r="AD301" s="136"/>
      <c r="AE301" s="136"/>
    </row>
    <row r="302" spans="2:31" ht="16.5"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6"/>
      <c r="AC302" s="136"/>
      <c r="AD302" s="136"/>
      <c r="AE302" s="136"/>
    </row>
  </sheetData>
  <sheetProtection/>
  <mergeCells count="44">
    <mergeCell ref="O5:P5"/>
    <mergeCell ref="C4:D4"/>
    <mergeCell ref="C5:D5"/>
    <mergeCell ref="E4:F4"/>
    <mergeCell ref="E5:F5"/>
    <mergeCell ref="G4:H4"/>
    <mergeCell ref="G5:H5"/>
    <mergeCell ref="I4:J4"/>
    <mergeCell ref="I5:J5"/>
    <mergeCell ref="AD14:AF14"/>
    <mergeCell ref="A1:AM1"/>
    <mergeCell ref="Q4:R4"/>
    <mergeCell ref="Q5:R5"/>
    <mergeCell ref="F6:G6"/>
    <mergeCell ref="H6:I6"/>
    <mergeCell ref="J6:K6"/>
    <mergeCell ref="L6:M6"/>
    <mergeCell ref="N6:O6"/>
    <mergeCell ref="K4:L4"/>
    <mergeCell ref="C3:J3"/>
    <mergeCell ref="K3:R3"/>
    <mergeCell ref="D6:E6"/>
    <mergeCell ref="P6:Q6"/>
    <mergeCell ref="R6:S6"/>
    <mergeCell ref="X6:Y6"/>
    <mergeCell ref="K5:L5"/>
    <mergeCell ref="M4:N4"/>
    <mergeCell ref="M5:N5"/>
    <mergeCell ref="O4:P4"/>
    <mergeCell ref="S3:Z3"/>
    <mergeCell ref="S4:T4"/>
    <mergeCell ref="U4:V4"/>
    <mergeCell ref="W4:X4"/>
    <mergeCell ref="Y4:Z4"/>
    <mergeCell ref="S5:T5"/>
    <mergeCell ref="U5:V5"/>
    <mergeCell ref="W5:X5"/>
    <mergeCell ref="Y5:Z5"/>
    <mergeCell ref="T6:U6"/>
    <mergeCell ref="V6:W6"/>
    <mergeCell ref="D12:D20"/>
    <mergeCell ref="F22:I22"/>
    <mergeCell ref="K22:N22"/>
    <mergeCell ref="P22:S22"/>
  </mergeCells>
  <printOptions horizontalCentered="1"/>
  <pageMargins left="0.31496062992125984" right="0.1968503937007874" top="0.7480314960629921" bottom="0.7480314960629921" header="0.31496062992125984" footer="0.31496062992125984"/>
  <pageSetup horizontalDpi="360" verticalDpi="360" orientation="landscape" paperSize="9" r:id="rId2"/>
  <colBreaks count="1" manualBreakCount="1">
    <brk id="3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2:L28"/>
  <sheetViews>
    <sheetView zoomScalePageLayoutView="0" workbookViewId="0" topLeftCell="A18">
      <selection activeCell="B30" sqref="B30"/>
    </sheetView>
  </sheetViews>
  <sheetFormatPr defaultColWidth="9.140625" defaultRowHeight="15"/>
  <cols>
    <col min="2" max="2" width="13.8515625" style="0" bestFit="1" customWidth="1"/>
    <col min="3" max="3" width="15.7109375" style="0" bestFit="1" customWidth="1"/>
    <col min="4" max="4" width="3.8515625" style="0" customWidth="1"/>
    <col min="5" max="5" width="16.421875" style="0" customWidth="1"/>
    <col min="6" max="6" width="14.421875" style="0" bestFit="1" customWidth="1"/>
    <col min="7" max="7" width="15.8515625" style="0" bestFit="1" customWidth="1"/>
    <col min="8" max="8" width="18.57421875" style="0" customWidth="1"/>
    <col min="9" max="9" width="16.57421875" style="0" customWidth="1"/>
  </cols>
  <sheetData>
    <row r="2" spans="1:8" ht="30">
      <c r="A2" t="s">
        <v>56</v>
      </c>
      <c r="B2" s="1" t="s">
        <v>0</v>
      </c>
      <c r="C2" s="1" t="s">
        <v>2</v>
      </c>
      <c r="E2" s="2" t="s">
        <v>3</v>
      </c>
      <c r="F2" s="2" t="s">
        <v>8</v>
      </c>
      <c r="G2" s="2" t="s">
        <v>13</v>
      </c>
      <c r="H2" s="3" t="s">
        <v>18</v>
      </c>
    </row>
    <row r="3" spans="2:8" ht="15">
      <c r="B3" s="1">
        <f ca="1">RANDBETWEEN(1,8)</f>
        <v>6</v>
      </c>
      <c r="C3" s="1">
        <f>180/B5</f>
        <v>45</v>
      </c>
      <c r="D3">
        <f>SUM(C3:C5)</f>
        <v>117</v>
      </c>
      <c r="E3" s="1" t="s">
        <v>4</v>
      </c>
      <c r="F3" s="1" t="s">
        <v>9</v>
      </c>
      <c r="G3" s="1" t="s">
        <v>14</v>
      </c>
      <c r="H3" s="1" t="s">
        <v>19</v>
      </c>
    </row>
    <row r="4" spans="2:8" ht="15">
      <c r="B4" s="1" t="s">
        <v>1</v>
      </c>
      <c r="C4" s="1">
        <f>180/(B5+1)</f>
        <v>36</v>
      </c>
      <c r="E4" s="1" t="s">
        <v>5</v>
      </c>
      <c r="F4" s="1" t="s">
        <v>10</v>
      </c>
      <c r="G4" s="1" t="s">
        <v>15</v>
      </c>
      <c r="H4" s="1" t="s">
        <v>20</v>
      </c>
    </row>
    <row r="5" spans="2:8" ht="15">
      <c r="B5" s="1">
        <f ca="1">RANDBETWEEN(2,5)</f>
        <v>4</v>
      </c>
      <c r="C5" s="1">
        <f>180/(B6+1)</f>
        <v>36</v>
      </c>
      <c r="E5" s="1" t="s">
        <v>6</v>
      </c>
      <c r="F5" s="1" t="s">
        <v>11</v>
      </c>
      <c r="G5" s="1" t="s">
        <v>16</v>
      </c>
      <c r="H5" s="1" t="s">
        <v>21</v>
      </c>
    </row>
    <row r="6" spans="2:8" ht="15">
      <c r="B6" s="1">
        <f ca="1">RANDBETWEEN(2,5)</f>
        <v>4</v>
      </c>
      <c r="C6" s="1">
        <f>IF(D3&lt;180,180-D3,360-D3)</f>
        <v>63</v>
      </c>
      <c r="E6" s="1" t="s">
        <v>7</v>
      </c>
      <c r="F6" s="1" t="s">
        <v>12</v>
      </c>
      <c r="G6" s="1" t="s">
        <v>17</v>
      </c>
      <c r="H6" s="1" t="s">
        <v>22</v>
      </c>
    </row>
    <row r="7" spans="2:3" ht="15">
      <c r="B7" s="1">
        <f ca="1">RANDBETWEEN(2,5)</f>
        <v>3</v>
      </c>
      <c r="C7" s="1">
        <f>SUM(C3:C6)</f>
        <v>180</v>
      </c>
    </row>
    <row r="9" spans="1:9" ht="30">
      <c r="A9" t="s">
        <v>57</v>
      </c>
      <c r="B9" t="s">
        <v>58</v>
      </c>
      <c r="E9" s="1" t="s">
        <v>59</v>
      </c>
      <c r="F9" s="3" t="s">
        <v>60</v>
      </c>
      <c r="G9" s="1" t="s">
        <v>71</v>
      </c>
      <c r="H9" s="1" t="s">
        <v>77</v>
      </c>
      <c r="I9" s="3" t="s">
        <v>18</v>
      </c>
    </row>
    <row r="10" spans="1:9" ht="15">
      <c r="A10" s="1">
        <f ca="1">RANDBETWEEN(1,5)</f>
        <v>2</v>
      </c>
      <c r="B10" s="1">
        <f ca="1">RANDBETWEEN(20,90)</f>
        <v>43</v>
      </c>
      <c r="E10" s="1" t="s">
        <v>66</v>
      </c>
      <c r="F10" s="1" t="s">
        <v>61</v>
      </c>
      <c r="G10" s="1" t="s">
        <v>72</v>
      </c>
      <c r="H10" s="1" t="s">
        <v>78</v>
      </c>
      <c r="I10" s="1" t="s">
        <v>83</v>
      </c>
    </row>
    <row r="11" spans="2:9" ht="15">
      <c r="B11" s="1">
        <f ca="1">RANDBETWEEN(20,90)</f>
        <v>31</v>
      </c>
      <c r="E11" s="1" t="s">
        <v>67</v>
      </c>
      <c r="F11" s="1" t="s">
        <v>62</v>
      </c>
      <c r="G11" s="1" t="s">
        <v>73</v>
      </c>
      <c r="H11" s="1" t="s">
        <v>79</v>
      </c>
      <c r="I11" s="1" t="s">
        <v>84</v>
      </c>
    </row>
    <row r="12" spans="2:9" ht="15">
      <c r="B12" s="1">
        <f ca="1">RANDBETWEEN(20,90)</f>
        <v>31</v>
      </c>
      <c r="E12" s="1" t="s">
        <v>68</v>
      </c>
      <c r="F12" s="1" t="s">
        <v>63</v>
      </c>
      <c r="G12" s="1" t="s">
        <v>74</v>
      </c>
      <c r="H12" s="1" t="s">
        <v>80</v>
      </c>
      <c r="I12" s="1" t="s">
        <v>85</v>
      </c>
    </row>
    <row r="13" spans="2:9" ht="15">
      <c r="B13" s="1">
        <f ca="1">RANDBETWEEN(20,90)</f>
        <v>47</v>
      </c>
      <c r="E13" s="1" t="s">
        <v>69</v>
      </c>
      <c r="F13" s="1" t="s">
        <v>64</v>
      </c>
      <c r="G13" s="1" t="s">
        <v>75</v>
      </c>
      <c r="H13" s="1" t="s">
        <v>81</v>
      </c>
      <c r="I13" s="1" t="s">
        <v>86</v>
      </c>
    </row>
    <row r="14" spans="2:9" ht="15">
      <c r="B14" s="1">
        <f ca="1">RANDBETWEEN(20,90)</f>
        <v>61</v>
      </c>
      <c r="E14" s="1" t="s">
        <v>70</v>
      </c>
      <c r="F14" s="1" t="s">
        <v>65</v>
      </c>
      <c r="G14" s="1" t="s">
        <v>76</v>
      </c>
      <c r="H14" s="1" t="s">
        <v>82</v>
      </c>
      <c r="I14" s="1" t="s">
        <v>87</v>
      </c>
    </row>
    <row r="16" spans="2:12" ht="15">
      <c r="B16" t="s">
        <v>89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  <c r="K16" s="1">
        <v>9</v>
      </c>
      <c r="L16" s="1">
        <v>10</v>
      </c>
    </row>
    <row r="17" spans="2:12" ht="15">
      <c r="B17" t="s">
        <v>90</v>
      </c>
      <c r="C17" s="1">
        <f ca="1">RANDBETWEEN(0,10)</f>
        <v>7</v>
      </c>
      <c r="D17" s="1">
        <f ca="1">RANDBETWEEN(5,15)</f>
        <v>9</v>
      </c>
      <c r="E17" s="1">
        <f ca="1">RANDBETWEEN(10,15)</f>
        <v>10</v>
      </c>
      <c r="F17" s="1">
        <f ca="1">RANDBETWEEN(15,20)</f>
        <v>16</v>
      </c>
      <c r="G17" s="1">
        <f ca="1">RANDBETWEEN(20,25)</f>
        <v>20</v>
      </c>
      <c r="H17" s="1">
        <f ca="1">RANDBETWEEN(30,35)</f>
        <v>31</v>
      </c>
      <c r="I17" s="1">
        <f ca="1">RANDBETWEEN(30,40)</f>
        <v>34</v>
      </c>
      <c r="J17" s="1">
        <f ca="1">RANDBETWEEN(40,50)</f>
        <v>46</v>
      </c>
      <c r="K17" s="1">
        <f ca="1">RANDBETWEEN(55,60)</f>
        <v>58</v>
      </c>
      <c r="L17" s="1">
        <f ca="1">RANDBETWEEN(60,70)</f>
        <v>63</v>
      </c>
    </row>
    <row r="18" spans="2:12" ht="15">
      <c r="B18" t="s">
        <v>90</v>
      </c>
      <c r="C18" s="1">
        <f ca="1">RANDBETWEEN(0,10)</f>
        <v>1</v>
      </c>
      <c r="D18" s="1">
        <f ca="1">RANDBETWEEN(5,15)</f>
        <v>12</v>
      </c>
      <c r="E18" s="1">
        <f ca="1">RANDBETWEEN(10,15)</f>
        <v>15</v>
      </c>
      <c r="F18" s="1">
        <f ca="1">RANDBETWEEN(15,20)</f>
        <v>15</v>
      </c>
      <c r="G18" s="1">
        <f ca="1">RANDBETWEEN(20,25)</f>
        <v>21</v>
      </c>
      <c r="H18" s="1">
        <f ca="1">RANDBETWEEN(30,35)</f>
        <v>32</v>
      </c>
      <c r="I18" s="1">
        <f ca="1">RANDBETWEEN(30,40)</f>
        <v>36</v>
      </c>
      <c r="J18" s="1">
        <f ca="1">RANDBETWEEN(40,50)</f>
        <v>49</v>
      </c>
      <c r="K18" s="1">
        <f ca="1">RANDBETWEEN(55,60)</f>
        <v>59</v>
      </c>
      <c r="L18" s="1">
        <f ca="1">RANDBETWEEN(60,70)</f>
        <v>60</v>
      </c>
    </row>
    <row r="19" spans="2:12" ht="15">
      <c r="B19" t="s">
        <v>91</v>
      </c>
      <c r="C19" s="1">
        <f>100-C17</f>
        <v>93</v>
      </c>
      <c r="D19" s="1">
        <f aca="true" t="shared" si="0" ref="D19:L19">100-D17</f>
        <v>91</v>
      </c>
      <c r="E19" s="1">
        <f t="shared" si="0"/>
        <v>90</v>
      </c>
      <c r="F19" s="1">
        <f t="shared" si="0"/>
        <v>84</v>
      </c>
      <c r="G19" s="1">
        <f t="shared" si="0"/>
        <v>80</v>
      </c>
      <c r="H19" s="1">
        <f t="shared" si="0"/>
        <v>69</v>
      </c>
      <c r="I19" s="1">
        <f t="shared" si="0"/>
        <v>66</v>
      </c>
      <c r="J19" s="1">
        <f t="shared" si="0"/>
        <v>54</v>
      </c>
      <c r="K19" s="1">
        <f t="shared" si="0"/>
        <v>42</v>
      </c>
      <c r="L19" s="1">
        <f t="shared" si="0"/>
        <v>37</v>
      </c>
    </row>
    <row r="20" spans="2:12" ht="15">
      <c r="B20" t="s">
        <v>91</v>
      </c>
      <c r="C20" s="1">
        <f>C18</f>
        <v>1</v>
      </c>
      <c r="D20" s="1">
        <f aca="true" t="shared" si="1" ref="D20:L20">D18</f>
        <v>12</v>
      </c>
      <c r="E20" s="1">
        <f t="shared" si="1"/>
        <v>15</v>
      </c>
      <c r="F20" s="1">
        <f t="shared" si="1"/>
        <v>15</v>
      </c>
      <c r="G20" s="1">
        <f t="shared" si="1"/>
        <v>21</v>
      </c>
      <c r="H20" s="1">
        <f t="shared" si="1"/>
        <v>32</v>
      </c>
      <c r="I20" s="1">
        <f t="shared" si="1"/>
        <v>36</v>
      </c>
      <c r="J20" s="1">
        <f t="shared" si="1"/>
        <v>49</v>
      </c>
      <c r="K20" s="1">
        <f t="shared" si="1"/>
        <v>59</v>
      </c>
      <c r="L20" s="1">
        <f t="shared" si="1"/>
        <v>60</v>
      </c>
    </row>
    <row r="21" spans="1:3" ht="15">
      <c r="A21" s="1">
        <f ca="1">RANDBETWEEN(1,5)</f>
        <v>1</v>
      </c>
      <c r="B21" t="s">
        <v>96</v>
      </c>
      <c r="C21" t="s">
        <v>92</v>
      </c>
    </row>
    <row r="22" ht="15">
      <c r="C22" t="s">
        <v>93</v>
      </c>
    </row>
    <row r="23" spans="2:3" ht="15">
      <c r="B23" t="s">
        <v>104</v>
      </c>
      <c r="C23" t="s">
        <v>94</v>
      </c>
    </row>
    <row r="24" ht="15">
      <c r="C24" t="s">
        <v>95</v>
      </c>
    </row>
    <row r="25" spans="2:3" ht="15">
      <c r="B25" t="s">
        <v>97</v>
      </c>
      <c r="C25" t="s">
        <v>98</v>
      </c>
    </row>
    <row r="26" ht="15">
      <c r="C26" t="s">
        <v>99</v>
      </c>
    </row>
    <row r="27" spans="2:3" ht="15">
      <c r="B27" t="s">
        <v>102</v>
      </c>
      <c r="C27" t="s">
        <v>100</v>
      </c>
    </row>
    <row r="28" ht="15">
      <c r="C28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U216"/>
  <sheetViews>
    <sheetView zoomScale="200" zoomScaleNormal="200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3" max="3" width="4.57421875" style="0" customWidth="1"/>
    <col min="4" max="4" width="1.8515625" style="0" bestFit="1" customWidth="1"/>
    <col min="5" max="5" width="4.57421875" style="0" customWidth="1"/>
    <col min="6" max="6" width="1.8515625" style="0" bestFit="1" customWidth="1"/>
    <col min="7" max="7" width="4.57421875" style="0" customWidth="1"/>
    <col min="8" max="8" width="1.8515625" style="0" bestFit="1" customWidth="1"/>
    <col min="9" max="9" width="4.57421875" style="0" customWidth="1"/>
    <col min="10" max="10" width="1.8515625" style="0" bestFit="1" customWidth="1"/>
    <col min="11" max="11" width="4.57421875" style="0" customWidth="1"/>
    <col min="12" max="12" width="1.8515625" style="0" bestFit="1" customWidth="1"/>
    <col min="13" max="13" width="4.57421875" style="0" customWidth="1"/>
    <col min="14" max="14" width="1.8515625" style="0" bestFit="1" customWidth="1"/>
    <col min="15" max="15" width="4.57421875" style="0" customWidth="1"/>
    <col min="16" max="16" width="1.8515625" style="0" bestFit="1" customWidth="1"/>
    <col min="17" max="17" width="4.57421875" style="0" customWidth="1"/>
    <col min="18" max="18" width="1.8515625" style="0" bestFit="1" customWidth="1"/>
    <col min="19" max="19" width="4.57421875" style="0" customWidth="1"/>
    <col min="20" max="20" width="1.8515625" style="0" bestFit="1" customWidth="1"/>
    <col min="21" max="21" width="4.140625" style="0" customWidth="1"/>
  </cols>
  <sheetData>
    <row r="1" spans="1:47" ht="21">
      <c r="A1" s="189"/>
      <c r="B1" s="244" t="s">
        <v>111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190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</row>
    <row r="2" spans="1:47" ht="6.7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3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</row>
    <row r="3" spans="1:47" ht="19.5">
      <c r="A3" s="191"/>
      <c r="B3" s="192" t="s">
        <v>112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3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</row>
    <row r="4" spans="1:47" ht="8.25" customHeight="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3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</row>
    <row r="5" spans="1:47" ht="19.5">
      <c r="A5" s="191"/>
      <c r="B5" s="192"/>
      <c r="C5" s="146">
        <f ca="1">RANDBETWEEN(1,10)</f>
        <v>3</v>
      </c>
      <c r="D5" s="146" t="s">
        <v>113</v>
      </c>
      <c r="E5" s="146">
        <f ca="1">RANDBETWEEN(1,10)</f>
        <v>8</v>
      </c>
      <c r="F5" s="146" t="s">
        <v>113</v>
      </c>
      <c r="G5" s="146">
        <f ca="1">RANDBETWEEN(1,10)</f>
        <v>5</v>
      </c>
      <c r="H5" s="146" t="s">
        <v>113</v>
      </c>
      <c r="I5" s="146">
        <f ca="1">RANDBETWEEN(1,10)</f>
        <v>10</v>
      </c>
      <c r="J5" s="146" t="s">
        <v>113</v>
      </c>
      <c r="K5" s="146">
        <f ca="1">RANDBETWEEN(1,10)</f>
        <v>7</v>
      </c>
      <c r="L5" s="146" t="s">
        <v>113</v>
      </c>
      <c r="M5" s="146">
        <f ca="1">RANDBETWEEN(1,10)</f>
        <v>10</v>
      </c>
      <c r="N5" s="146" t="s">
        <v>113</v>
      </c>
      <c r="O5" s="146">
        <f ca="1">RANDBETWEEN(1,10)</f>
        <v>9</v>
      </c>
      <c r="P5" s="146" t="s">
        <v>113</v>
      </c>
      <c r="Q5" s="146">
        <f ca="1">RANDBETWEEN(1,10)</f>
        <v>4</v>
      </c>
      <c r="R5" s="146" t="s">
        <v>113</v>
      </c>
      <c r="S5" s="146">
        <f ca="1">RANDBETWEEN(1,10)</f>
        <v>4</v>
      </c>
      <c r="T5" s="146"/>
      <c r="U5" s="204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</row>
    <row r="6" spans="1:47" ht="19.5">
      <c r="A6" s="191"/>
      <c r="B6" s="192"/>
      <c r="C6" s="146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3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</row>
    <row r="7" spans="1:47" ht="19.5">
      <c r="A7" s="191"/>
      <c r="B7" s="192" t="s">
        <v>119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245">
        <f>(C9+E9+G9+I9+K9+M9+O9+Q9+U9)/9</f>
        <v>7.333333333333333</v>
      </c>
      <c r="N7" s="245"/>
      <c r="O7" s="192"/>
      <c r="P7" s="192"/>
      <c r="Q7" s="192"/>
      <c r="R7" s="192"/>
      <c r="S7" s="192"/>
      <c r="T7" s="192"/>
      <c r="U7" s="193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</row>
    <row r="8" spans="1:47" ht="9" customHeight="1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</row>
    <row r="9" spans="1:47" ht="20.25">
      <c r="A9" s="191"/>
      <c r="B9" s="192"/>
      <c r="C9" s="146">
        <f ca="1">RANDBETWEEN(1,10)</f>
        <v>2</v>
      </c>
      <c r="D9" s="146" t="s">
        <v>113</v>
      </c>
      <c r="E9" s="146">
        <f aca="true" ca="1" t="shared" si="0" ref="E9:U9">RANDBETWEEN(1,10)</f>
        <v>10</v>
      </c>
      <c r="F9" s="146" t="s">
        <v>113</v>
      </c>
      <c r="G9" s="146">
        <f ca="1" t="shared" si="0"/>
        <v>7</v>
      </c>
      <c r="H9" s="146" t="s">
        <v>113</v>
      </c>
      <c r="I9" s="146">
        <f ca="1" t="shared" si="0"/>
        <v>10</v>
      </c>
      <c r="J9" s="146" t="s">
        <v>113</v>
      </c>
      <c r="K9" s="146">
        <f ca="1" t="shared" si="0"/>
        <v>10</v>
      </c>
      <c r="L9" s="146" t="s">
        <v>113</v>
      </c>
      <c r="M9" s="146">
        <f ca="1" t="shared" si="0"/>
        <v>7</v>
      </c>
      <c r="N9" s="146" t="s">
        <v>113</v>
      </c>
      <c r="O9" s="146">
        <f ca="1" t="shared" si="0"/>
        <v>1</v>
      </c>
      <c r="P9" s="146" t="s">
        <v>113</v>
      </c>
      <c r="Q9" s="146">
        <f ca="1" t="shared" si="0"/>
        <v>10</v>
      </c>
      <c r="R9" s="146" t="s">
        <v>113</v>
      </c>
      <c r="S9" s="197" t="s">
        <v>29</v>
      </c>
      <c r="T9" s="192"/>
      <c r="U9" s="205">
        <f ca="1" t="shared" si="0"/>
        <v>9</v>
      </c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</row>
    <row r="10" spans="1:47" ht="20.25" thickBot="1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3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</row>
    <row r="11" spans="1:47" ht="19.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</row>
    <row r="12" spans="1:47" ht="19.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</row>
    <row r="13" spans="1:47" ht="19.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</row>
    <row r="14" spans="1:47" ht="19.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</row>
    <row r="15" spans="1:47" ht="19.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</row>
    <row r="16" spans="1:47" ht="19.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</row>
    <row r="17" spans="1:47" ht="19.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</row>
    <row r="18" spans="1:47" ht="19.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</row>
    <row r="19" spans="1:47" ht="19.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</row>
    <row r="20" spans="1:47" ht="19.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</row>
    <row r="21" spans="1:47" ht="19.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</row>
    <row r="22" spans="1:47" ht="19.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</row>
    <row r="23" spans="1:47" ht="19.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</row>
    <row r="24" spans="1:47" ht="19.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</row>
    <row r="25" spans="1:47" ht="19.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</row>
    <row r="26" spans="1:47" ht="19.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</row>
    <row r="27" spans="1:47" ht="19.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</row>
    <row r="28" spans="1:47" ht="19.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</row>
    <row r="29" spans="1:47" ht="19.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</row>
    <row r="30" spans="1:47" ht="19.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</row>
    <row r="31" spans="1:47" ht="19.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</row>
    <row r="32" spans="1:47" ht="19.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</row>
    <row r="33" spans="1:47" ht="19.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</row>
    <row r="34" spans="1:47" ht="19.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</row>
    <row r="35" spans="1:47" ht="19.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</row>
    <row r="36" spans="1:47" ht="19.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</row>
    <row r="37" spans="1:47" ht="19.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</row>
    <row r="38" spans="1:47" ht="19.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</row>
    <row r="39" spans="1:47" ht="19.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</row>
    <row r="40" spans="1:47" ht="19.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</row>
    <row r="41" spans="1:47" ht="19.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</row>
    <row r="42" spans="1:47" ht="19.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</row>
    <row r="43" spans="1:47" ht="19.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</row>
    <row r="44" spans="1:47" ht="19.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</row>
    <row r="45" spans="1:47" ht="19.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</row>
    <row r="46" spans="1:47" ht="19.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</row>
    <row r="47" spans="1:47" ht="19.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</row>
    <row r="48" spans="1:47" ht="19.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</row>
    <row r="49" spans="1:47" ht="19.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</row>
    <row r="50" spans="1:47" ht="19.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</row>
    <row r="51" spans="1:47" ht="19.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</row>
    <row r="52" spans="1:47" ht="19.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</row>
    <row r="53" spans="1:47" ht="19.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</row>
    <row r="54" spans="1:47" ht="19.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</row>
    <row r="55" spans="1:47" ht="19.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</row>
    <row r="56" spans="1:47" ht="19.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</row>
    <row r="57" spans="1:47" ht="19.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</row>
    <row r="58" spans="1:47" ht="19.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</row>
    <row r="59" spans="1:47" ht="19.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</row>
    <row r="60" spans="1:47" ht="19.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</row>
    <row r="61" spans="1:47" ht="19.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</row>
    <row r="62" spans="1:47" ht="19.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</row>
    <row r="63" spans="1:47" ht="19.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</row>
    <row r="64" spans="1:47" ht="19.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</row>
    <row r="65" spans="1:47" ht="19.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</row>
    <row r="66" spans="1:47" ht="19.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</row>
    <row r="67" spans="1:47" ht="19.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</row>
    <row r="68" spans="1:47" ht="19.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</row>
    <row r="69" spans="1:47" ht="19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</row>
    <row r="70" spans="1:47" ht="19.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</row>
    <row r="71" spans="1:47" ht="19.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</row>
    <row r="72" spans="1:47" ht="19.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</row>
    <row r="73" spans="1:47" ht="19.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</row>
    <row r="74" spans="1:47" ht="19.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</row>
    <row r="75" spans="1:47" ht="19.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</row>
    <row r="76" spans="1:47" ht="19.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</row>
    <row r="77" spans="1:47" ht="19.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</row>
    <row r="78" spans="1:47" ht="19.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</row>
    <row r="79" spans="1:47" ht="19.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</row>
    <row r="80" spans="1:47" ht="19.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</row>
    <row r="81" spans="1:47" ht="19.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</row>
    <row r="82" spans="1:47" ht="19.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</row>
    <row r="83" spans="1:47" ht="19.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</row>
    <row r="84" spans="1:47" ht="19.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</row>
    <row r="85" spans="1:47" ht="19.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</row>
    <row r="86" spans="1:47" ht="19.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</row>
    <row r="87" spans="1:47" ht="19.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</row>
    <row r="88" spans="1:47" ht="19.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</row>
    <row r="89" spans="1:47" ht="19.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</row>
    <row r="90" spans="1:47" ht="19.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</row>
    <row r="91" spans="1:47" ht="19.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</row>
    <row r="92" spans="1:47" ht="19.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</row>
    <row r="93" spans="1:47" ht="19.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</row>
    <row r="94" spans="1:47" ht="19.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</row>
    <row r="95" spans="1:47" ht="19.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</row>
    <row r="96" spans="1:47" ht="19.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</row>
    <row r="97" spans="1:47" ht="19.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</row>
    <row r="98" spans="1:47" ht="19.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</row>
    <row r="99" spans="1:47" ht="19.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</row>
    <row r="100" spans="1:47" ht="19.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</row>
    <row r="101" spans="1:47" ht="19.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</row>
    <row r="102" spans="1:47" ht="19.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</row>
    <row r="103" spans="1:47" ht="19.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</row>
    <row r="104" spans="1:47" ht="19.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</row>
    <row r="105" spans="1:47" ht="19.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</row>
    <row r="106" spans="1:47" ht="19.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</row>
    <row r="107" spans="1:47" ht="19.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</row>
    <row r="108" spans="1:47" ht="19.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</row>
    <row r="109" spans="1:47" ht="19.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</row>
    <row r="110" spans="1:47" ht="19.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</row>
    <row r="111" spans="1:47" ht="19.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</row>
    <row r="112" spans="1:47" ht="19.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</row>
    <row r="113" spans="1:47" ht="19.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</row>
    <row r="114" spans="1:47" ht="19.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</row>
    <row r="115" spans="1:47" ht="19.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</row>
    <row r="116" spans="1:47" ht="19.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</row>
    <row r="117" spans="1:47" ht="19.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</row>
    <row r="118" spans="1:47" ht="19.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</row>
    <row r="119" spans="1:47" ht="19.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</row>
    <row r="120" spans="1:47" ht="19.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</row>
    <row r="121" spans="1:47" ht="19.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</row>
    <row r="122" spans="1:47" ht="19.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</row>
    <row r="123" spans="1:47" ht="19.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</row>
    <row r="124" spans="1:47" ht="19.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</row>
    <row r="125" spans="1:47" ht="19.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</row>
    <row r="126" spans="1:47" ht="19.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</row>
    <row r="127" spans="1:47" ht="19.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</row>
    <row r="128" spans="1:47" ht="19.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</row>
    <row r="129" spans="1:47" ht="19.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</row>
    <row r="130" spans="1:47" ht="19.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</row>
    <row r="131" spans="1:47" ht="19.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</row>
    <row r="132" spans="1:47" ht="19.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</row>
    <row r="133" spans="1:47" ht="19.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</row>
    <row r="134" spans="1:47" ht="19.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</row>
    <row r="135" spans="1:47" ht="19.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</row>
    <row r="136" spans="1:47" ht="19.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</row>
    <row r="137" spans="1:47" ht="19.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</row>
    <row r="138" spans="1:47" ht="19.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</row>
    <row r="139" spans="1:47" ht="19.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</row>
    <row r="140" spans="1:47" ht="19.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</row>
    <row r="141" spans="1:47" ht="19.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</row>
    <row r="142" spans="1:47" ht="19.5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</row>
    <row r="143" spans="1:47" ht="19.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</row>
    <row r="144" spans="1:47" ht="19.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</row>
    <row r="145" spans="1:47" ht="19.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</row>
    <row r="146" spans="1:47" ht="19.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</row>
    <row r="147" spans="1:47" ht="19.5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</row>
    <row r="148" spans="1:47" ht="19.5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</row>
    <row r="149" spans="1:47" ht="19.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</row>
    <row r="150" spans="1:47" ht="19.5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</row>
    <row r="151" spans="1:47" ht="19.5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</row>
    <row r="152" spans="1:47" ht="19.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</row>
    <row r="153" spans="1:47" ht="19.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</row>
    <row r="154" spans="1:47" ht="19.5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</row>
    <row r="155" spans="1:47" ht="19.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</row>
    <row r="156" spans="1:47" ht="19.5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</row>
    <row r="157" spans="1:47" ht="19.5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</row>
    <row r="158" spans="1:47" ht="19.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</row>
    <row r="159" spans="1:47" ht="19.5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</row>
    <row r="160" spans="1:47" ht="19.5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</row>
    <row r="161" spans="1:47" ht="19.5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</row>
    <row r="162" spans="1:47" ht="19.5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</row>
    <row r="163" spans="1:47" ht="19.5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</row>
    <row r="164" spans="1:47" ht="19.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</row>
    <row r="165" spans="1:47" ht="19.5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</row>
    <row r="166" spans="1:47" ht="19.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</row>
    <row r="167" spans="1:47" ht="19.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</row>
    <row r="168" spans="1:47" ht="19.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</row>
    <row r="169" spans="1:47" ht="19.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</row>
    <row r="170" spans="1:47" ht="19.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</row>
    <row r="171" spans="1:47" ht="19.5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</row>
    <row r="172" spans="1:47" ht="19.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</row>
    <row r="173" spans="1:47" ht="19.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</row>
    <row r="174" spans="1:47" ht="19.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</row>
    <row r="175" spans="1:47" ht="19.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</row>
    <row r="176" spans="1:47" ht="19.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</row>
    <row r="177" spans="1:47" ht="19.5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</row>
    <row r="178" spans="1:47" ht="19.5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</row>
    <row r="179" spans="1:47" ht="19.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</row>
    <row r="180" spans="1:47" ht="19.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</row>
    <row r="181" spans="1:47" ht="19.5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</row>
    <row r="182" spans="1:47" ht="19.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</row>
    <row r="183" spans="1:47" ht="19.5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</row>
    <row r="184" spans="1:47" ht="19.5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</row>
    <row r="185" spans="1:47" ht="19.5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</row>
    <row r="186" spans="1:47" ht="19.5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</row>
    <row r="187" spans="1:47" ht="19.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</row>
    <row r="188" spans="1:47" ht="19.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</row>
    <row r="189" spans="1:47" ht="19.5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</row>
    <row r="190" spans="1:47" ht="19.5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</row>
    <row r="191" spans="1:47" ht="19.5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</row>
    <row r="192" spans="1:47" ht="19.5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</row>
    <row r="193" spans="1:47" ht="19.5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</row>
    <row r="194" spans="1:47" ht="19.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</row>
    <row r="195" spans="1:47" ht="19.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</row>
    <row r="196" spans="1:47" ht="19.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</row>
    <row r="197" spans="1:47" ht="19.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</row>
    <row r="198" spans="1:47" ht="19.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</row>
    <row r="199" spans="1:47" ht="19.5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</row>
    <row r="200" spans="1:47" ht="19.5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</row>
    <row r="201" spans="1:47" ht="19.5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</row>
    <row r="202" spans="1:47" ht="19.5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</row>
    <row r="203" spans="1:47" ht="19.5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</row>
    <row r="204" spans="1:47" ht="19.5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</row>
    <row r="205" spans="1:47" ht="19.5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</row>
    <row r="206" spans="1:47" ht="19.5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</row>
    <row r="207" spans="1:47" ht="19.5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</row>
    <row r="208" spans="1:47" ht="19.5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</row>
    <row r="209" spans="1:47" ht="19.5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</row>
    <row r="210" spans="1:47" ht="19.5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</row>
    <row r="211" spans="1:47" ht="19.5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</row>
    <row r="212" spans="1:47" ht="19.5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</row>
    <row r="213" spans="1:47" ht="19.5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</row>
    <row r="214" spans="1:47" ht="19.5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</row>
    <row r="215" spans="1:47" ht="19.5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</row>
    <row r="216" spans="1:47" ht="19.5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</row>
  </sheetData>
  <sheetProtection/>
  <mergeCells count="2">
    <mergeCell ref="B1:T1"/>
    <mergeCell ref="M7:N7"/>
  </mergeCells>
  <printOptions horizontalCentered="1"/>
  <pageMargins left="0.35433070866141736" right="0.35433070866141736" top="0.7480314960629921" bottom="0.7480314960629921" header="0.31496062992125984" footer="0.31496062992125984"/>
  <pageSetup horizontalDpi="360" verticalDpi="360" orientation="portrait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U219"/>
  <sheetViews>
    <sheetView zoomScalePageLayoutView="0" workbookViewId="0" topLeftCell="A1">
      <selection activeCell="A1" sqref="A1:S22"/>
    </sheetView>
  </sheetViews>
  <sheetFormatPr defaultColWidth="9.140625" defaultRowHeight="15"/>
  <cols>
    <col min="3" max="21" width="4.140625" style="0" customWidth="1"/>
  </cols>
  <sheetData>
    <row r="1" spans="1:47" ht="21">
      <c r="A1" s="189"/>
      <c r="B1" s="244" t="s">
        <v>111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8"/>
      <c r="T1" s="192"/>
      <c r="U1" s="192"/>
      <c r="V1" s="192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</row>
    <row r="2" spans="1:47" ht="6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3"/>
      <c r="T2" s="192"/>
      <c r="U2" s="192"/>
      <c r="V2" s="192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</row>
    <row r="3" spans="1:47" ht="19.5">
      <c r="A3" s="191"/>
      <c r="B3" s="192" t="s">
        <v>112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3"/>
      <c r="T3" s="192"/>
      <c r="U3" s="192"/>
      <c r="V3" s="192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</row>
    <row r="4" spans="1:47" ht="6.75" customHeight="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3"/>
      <c r="T4" s="192"/>
      <c r="U4" s="192"/>
      <c r="V4" s="192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</row>
    <row r="5" spans="1:47" ht="19.5">
      <c r="A5" s="191"/>
      <c r="B5" s="192"/>
      <c r="C5" s="146">
        <f>Averages!C5</f>
        <v>3</v>
      </c>
      <c r="D5" s="146" t="str">
        <f>Averages!D5</f>
        <v>,</v>
      </c>
      <c r="E5" s="146">
        <f>Averages!E5</f>
        <v>8</v>
      </c>
      <c r="F5" s="146" t="str">
        <f>Averages!F5</f>
        <v>,</v>
      </c>
      <c r="G5" s="146">
        <f>Averages!G5</f>
        <v>5</v>
      </c>
      <c r="H5" s="146" t="str">
        <f>Averages!H5</f>
        <v>,</v>
      </c>
      <c r="I5" s="146">
        <f>Averages!I5</f>
        <v>10</v>
      </c>
      <c r="J5" s="146" t="str">
        <f>Averages!J5</f>
        <v>,</v>
      </c>
      <c r="K5" s="146">
        <f>Averages!K5</f>
        <v>7</v>
      </c>
      <c r="L5" s="146" t="str">
        <f>Averages!L5</f>
        <v>,</v>
      </c>
      <c r="M5" s="146">
        <f>Averages!M5</f>
        <v>10</v>
      </c>
      <c r="N5" s="146" t="str">
        <f>Averages!N5</f>
        <v>,</v>
      </c>
      <c r="O5" s="146">
        <f>Averages!O5</f>
        <v>9</v>
      </c>
      <c r="P5" s="146" t="str">
        <f>Averages!P5</f>
        <v>,</v>
      </c>
      <c r="Q5" s="146">
        <f>Averages!Q5</f>
        <v>4</v>
      </c>
      <c r="R5" s="146" t="str">
        <f>Averages!R5</f>
        <v>,</v>
      </c>
      <c r="S5" s="204">
        <f>Averages!S5</f>
        <v>4</v>
      </c>
      <c r="T5" s="146"/>
      <c r="U5" s="146"/>
      <c r="V5" s="192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</row>
    <row r="6" spans="1:47" ht="6.75" customHeight="1">
      <c r="A6" s="191"/>
      <c r="B6" s="192"/>
      <c r="C6" s="146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3"/>
      <c r="T6" s="192"/>
      <c r="U6" s="192"/>
      <c r="V6" s="192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</row>
    <row r="7" spans="1:47" ht="19.5">
      <c r="A7" s="191"/>
      <c r="B7" s="192" t="s">
        <v>53</v>
      </c>
      <c r="C7" s="192">
        <f>MODE(C8:K8)</f>
        <v>10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3"/>
      <c r="T7" s="192"/>
      <c r="U7" s="192"/>
      <c r="V7" s="192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</row>
    <row r="8" spans="1:47" ht="8.25" customHeight="1">
      <c r="A8" s="191"/>
      <c r="B8" s="192"/>
      <c r="C8" s="194">
        <f>C5</f>
        <v>3</v>
      </c>
      <c r="D8" s="194">
        <f>E5</f>
        <v>8</v>
      </c>
      <c r="E8" s="194">
        <f>G5</f>
        <v>5</v>
      </c>
      <c r="F8" s="194">
        <f>I5</f>
        <v>10</v>
      </c>
      <c r="G8" s="194">
        <f>K5</f>
        <v>7</v>
      </c>
      <c r="H8" s="194">
        <f>M5</f>
        <v>10</v>
      </c>
      <c r="I8" s="194">
        <f>O5</f>
        <v>9</v>
      </c>
      <c r="J8" s="194">
        <f>Q5</f>
        <v>4</v>
      </c>
      <c r="K8" s="194">
        <f>S5</f>
        <v>4</v>
      </c>
      <c r="L8" s="192"/>
      <c r="M8" s="192"/>
      <c r="N8" s="192"/>
      <c r="O8" s="192"/>
      <c r="P8" s="192"/>
      <c r="Q8" s="192"/>
      <c r="R8" s="192"/>
      <c r="S8" s="193"/>
      <c r="T8" s="192"/>
      <c r="U8" s="192"/>
      <c r="V8" s="192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</row>
    <row r="9" spans="1:47" ht="19.5">
      <c r="A9" s="191"/>
      <c r="B9" s="192" t="s">
        <v>114</v>
      </c>
      <c r="C9" s="192">
        <f>MEDIAN($C$8:$K$8)</f>
        <v>7</v>
      </c>
      <c r="D9" s="195"/>
      <c r="E9" s="196"/>
      <c r="F9" s="196"/>
      <c r="G9" s="196"/>
      <c r="H9" s="196"/>
      <c r="I9" s="196"/>
      <c r="J9" s="196"/>
      <c r="K9" s="196"/>
      <c r="L9" s="192"/>
      <c r="M9" s="192"/>
      <c r="N9" s="192"/>
      <c r="O9" s="192"/>
      <c r="P9" s="192"/>
      <c r="Q9" s="192"/>
      <c r="R9" s="192"/>
      <c r="S9" s="193"/>
      <c r="T9" s="192"/>
      <c r="U9" s="192"/>
      <c r="V9" s="192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</row>
    <row r="10" spans="1:47" ht="6.75" customHeight="1">
      <c r="A10" s="191"/>
      <c r="B10" s="192"/>
      <c r="C10" s="194">
        <f>MAX(C8:K8)</f>
        <v>10</v>
      </c>
      <c r="D10" s="194">
        <f>MIN(C8:K8)</f>
        <v>3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192"/>
      <c r="U10" s="192"/>
      <c r="V10" s="192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</row>
    <row r="11" spans="1:47" ht="19.5">
      <c r="A11" s="191"/>
      <c r="B11" s="192" t="s">
        <v>42</v>
      </c>
      <c r="C11" s="192">
        <f>C10-D10</f>
        <v>7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3"/>
      <c r="T11" s="192"/>
      <c r="U11" s="192"/>
      <c r="V11" s="192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</row>
    <row r="12" spans="1:47" ht="4.5" customHeight="1">
      <c r="A12" s="191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3"/>
      <c r="T12" s="192"/>
      <c r="U12" s="192"/>
      <c r="V12" s="192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</row>
    <row r="13" spans="1:47" ht="21.75">
      <c r="A13" s="191"/>
      <c r="B13" s="192" t="s">
        <v>115</v>
      </c>
      <c r="C13" s="192" t="s">
        <v>116</v>
      </c>
      <c r="D13" s="192"/>
      <c r="E13" s="192">
        <f>SUM(C8:K8)</f>
        <v>60</v>
      </c>
      <c r="F13" s="192"/>
      <c r="G13" s="192"/>
      <c r="H13" s="246" t="s">
        <v>118</v>
      </c>
      <c r="I13" s="246"/>
      <c r="J13" s="245">
        <f>SUM(C8:K8)/9</f>
        <v>6.666666666666667</v>
      </c>
      <c r="K13" s="245"/>
      <c r="L13" s="192"/>
      <c r="M13" s="192"/>
      <c r="N13" s="192"/>
      <c r="O13" s="192"/>
      <c r="P13" s="192"/>
      <c r="Q13" s="192"/>
      <c r="R13" s="192"/>
      <c r="S13" s="193"/>
      <c r="T13" s="192"/>
      <c r="U13" s="192"/>
      <c r="V13" s="192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</row>
    <row r="14" spans="1:47" ht="19.5">
      <c r="A14" s="191"/>
      <c r="B14" s="192"/>
      <c r="C14" s="192" t="s">
        <v>117</v>
      </c>
      <c r="D14" s="192"/>
      <c r="E14" s="192"/>
      <c r="F14" s="192"/>
      <c r="G14" s="192"/>
      <c r="H14" s="192"/>
      <c r="I14" s="192"/>
      <c r="J14" s="247"/>
      <c r="K14" s="247"/>
      <c r="L14" s="192"/>
      <c r="M14" s="192"/>
      <c r="N14" s="192"/>
      <c r="O14" s="192"/>
      <c r="P14" s="192"/>
      <c r="Q14" s="192"/>
      <c r="R14" s="192"/>
      <c r="S14" s="193"/>
      <c r="T14" s="192"/>
      <c r="U14" s="192"/>
      <c r="V14" s="192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</row>
    <row r="15" spans="1:47" ht="19.5">
      <c r="A15" s="191"/>
      <c r="B15" s="192"/>
      <c r="C15" s="192"/>
      <c r="D15" s="192"/>
      <c r="E15" s="192"/>
      <c r="F15" s="192"/>
      <c r="G15" s="192"/>
      <c r="H15" s="192"/>
      <c r="I15" s="192"/>
      <c r="J15" s="146"/>
      <c r="K15" s="146"/>
      <c r="L15" s="192"/>
      <c r="M15" s="192"/>
      <c r="N15" s="192"/>
      <c r="O15" s="192"/>
      <c r="P15" s="192"/>
      <c r="Q15" s="192"/>
      <c r="R15" s="192"/>
      <c r="S15" s="193"/>
      <c r="T15" s="192"/>
      <c r="U15" s="192"/>
      <c r="V15" s="192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</row>
    <row r="16" spans="1:47" ht="19.5">
      <c r="A16" s="191"/>
      <c r="B16" s="192" t="s">
        <v>119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245">
        <f>Averages!M7</f>
        <v>7.333333333333333</v>
      </c>
      <c r="N16" s="245"/>
      <c r="O16" s="192"/>
      <c r="P16" s="192"/>
      <c r="Q16" s="192"/>
      <c r="R16" s="192"/>
      <c r="S16" s="193"/>
      <c r="T16" s="192"/>
      <c r="U16" s="192"/>
      <c r="V16" s="192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</row>
    <row r="17" spans="1:47" ht="8.25" customHeight="1">
      <c r="A17" s="191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3"/>
      <c r="T17" s="192"/>
      <c r="U17" s="192"/>
      <c r="V17" s="192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</row>
    <row r="18" spans="1:47" ht="20.25">
      <c r="A18" s="191"/>
      <c r="B18" s="192"/>
      <c r="C18" s="146">
        <f>Averages!C9</f>
        <v>2</v>
      </c>
      <c r="D18" s="146" t="str">
        <f>Averages!D9</f>
        <v>,</v>
      </c>
      <c r="E18" s="146">
        <f>Averages!E9</f>
        <v>10</v>
      </c>
      <c r="F18" s="146" t="str">
        <f>Averages!F9</f>
        <v>,</v>
      </c>
      <c r="G18" s="146">
        <f>Averages!G9</f>
        <v>7</v>
      </c>
      <c r="H18" s="146" t="str">
        <f>Averages!H9</f>
        <v>,</v>
      </c>
      <c r="I18" s="146">
        <f>Averages!I9</f>
        <v>10</v>
      </c>
      <c r="J18" s="146" t="str">
        <f>Averages!J9</f>
        <v>,</v>
      </c>
      <c r="K18" s="146">
        <f>Averages!K9</f>
        <v>10</v>
      </c>
      <c r="L18" s="146" t="str">
        <f>Averages!L9</f>
        <v>,</v>
      </c>
      <c r="M18" s="146">
        <f>Averages!M9</f>
        <v>7</v>
      </c>
      <c r="N18" s="146" t="str">
        <f>Averages!N9</f>
        <v>,</v>
      </c>
      <c r="O18" s="146">
        <f>Averages!O9</f>
        <v>1</v>
      </c>
      <c r="P18" s="146" t="str">
        <f>Averages!P9</f>
        <v>,</v>
      </c>
      <c r="Q18" s="146">
        <f>Averages!Q9</f>
        <v>10</v>
      </c>
      <c r="R18" s="146" t="str">
        <f>Averages!R9</f>
        <v>,</v>
      </c>
      <c r="S18" s="206" t="s">
        <v>29</v>
      </c>
      <c r="T18" s="146"/>
      <c r="U18" s="146"/>
      <c r="V18" s="192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</row>
    <row r="19" spans="1:47" ht="19.5">
      <c r="A19" s="191"/>
      <c r="B19" s="192"/>
      <c r="C19" s="192"/>
      <c r="D19" s="192" t="s">
        <v>121</v>
      </c>
      <c r="E19" s="192"/>
      <c r="F19" s="192"/>
      <c r="G19" s="192"/>
      <c r="H19" s="192"/>
      <c r="I19" s="192"/>
      <c r="J19" s="192"/>
      <c r="K19" s="245">
        <f>M16</f>
        <v>7.333333333333333</v>
      </c>
      <c r="L19" s="245"/>
      <c r="M19" s="192" t="s">
        <v>122</v>
      </c>
      <c r="N19" s="146">
        <v>9</v>
      </c>
      <c r="O19" s="146" t="s">
        <v>45</v>
      </c>
      <c r="P19" s="192">
        <f>K19*N19</f>
        <v>66</v>
      </c>
      <c r="Q19" s="192"/>
      <c r="R19" s="192"/>
      <c r="S19" s="193"/>
      <c r="T19" s="192"/>
      <c r="U19" s="192"/>
      <c r="V19" s="192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</row>
    <row r="20" spans="1:47" ht="19.5">
      <c r="A20" s="191"/>
      <c r="B20" s="192"/>
      <c r="C20" s="192"/>
      <c r="D20" s="192" t="s">
        <v>123</v>
      </c>
      <c r="E20" s="192"/>
      <c r="F20" s="192"/>
      <c r="G20" s="192"/>
      <c r="H20" s="192"/>
      <c r="I20" s="192"/>
      <c r="J20" s="192"/>
      <c r="K20" s="198"/>
      <c r="L20" s="198"/>
      <c r="M20" s="192"/>
      <c r="N20" s="146"/>
      <c r="O20" s="146"/>
      <c r="P20" s="192">
        <f>C18+E18+G18+I18+K18+M18+O18+Q18</f>
        <v>57</v>
      </c>
      <c r="Q20" s="192"/>
      <c r="R20" s="192"/>
      <c r="S20" s="193"/>
      <c r="T20" s="192"/>
      <c r="U20" s="192"/>
      <c r="V20" s="192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</row>
    <row r="21" spans="1:47" ht="19.5">
      <c r="A21" s="191"/>
      <c r="B21" s="192"/>
      <c r="C21" s="192"/>
      <c r="D21" s="192" t="s">
        <v>124</v>
      </c>
      <c r="E21" s="192"/>
      <c r="F21" s="192"/>
      <c r="G21" s="192"/>
      <c r="H21" s="192">
        <f>P19</f>
        <v>66</v>
      </c>
      <c r="I21" s="146" t="s">
        <v>125</v>
      </c>
      <c r="J21" s="192">
        <f>P20</f>
        <v>57</v>
      </c>
      <c r="K21" s="198"/>
      <c r="L21" s="198"/>
      <c r="M21" s="192"/>
      <c r="N21" s="146"/>
      <c r="O21" s="146"/>
      <c r="P21" s="192"/>
      <c r="Q21" s="192"/>
      <c r="R21" s="192"/>
      <c r="S21" s="193"/>
      <c r="T21" s="192"/>
      <c r="U21" s="192"/>
      <c r="V21" s="192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</row>
    <row r="22" spans="1:47" ht="21" thickBot="1">
      <c r="A22" s="199"/>
      <c r="B22" s="200"/>
      <c r="C22" s="201" t="s">
        <v>120</v>
      </c>
      <c r="D22" s="200">
        <f>Averages!U9</f>
        <v>9</v>
      </c>
      <c r="E22" s="202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3"/>
      <c r="T22" s="192"/>
      <c r="U22" s="192"/>
      <c r="V22" s="192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</row>
    <row r="23" spans="1:47" ht="19.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</row>
    <row r="24" spans="1:47" ht="19.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</row>
    <row r="25" spans="1:47" ht="19.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</row>
    <row r="26" spans="1:47" ht="19.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</row>
    <row r="27" spans="1:47" ht="19.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</row>
    <row r="28" spans="1:47" ht="19.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</row>
    <row r="29" spans="1:47" ht="19.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</row>
    <row r="30" spans="1:47" ht="19.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</row>
    <row r="31" spans="1:47" ht="19.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</row>
    <row r="32" spans="1:47" ht="19.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</row>
    <row r="33" spans="1:47" ht="19.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</row>
    <row r="34" spans="1:47" ht="19.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</row>
    <row r="35" spans="1:47" ht="19.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</row>
    <row r="36" spans="1:47" ht="19.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</row>
    <row r="37" spans="1:47" ht="19.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</row>
    <row r="38" spans="1:47" ht="19.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</row>
    <row r="39" spans="1:47" ht="19.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</row>
    <row r="40" spans="1:47" ht="19.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</row>
    <row r="41" spans="1:47" ht="19.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</row>
    <row r="42" spans="1:47" ht="19.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</row>
    <row r="43" spans="1:47" ht="19.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</row>
    <row r="44" spans="1:47" ht="19.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</row>
    <row r="45" spans="1:47" ht="19.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</row>
    <row r="46" spans="1:47" ht="19.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</row>
    <row r="47" spans="1:47" ht="19.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</row>
    <row r="48" spans="1:47" ht="19.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</row>
    <row r="49" spans="1:47" ht="19.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</row>
    <row r="50" spans="1:47" ht="19.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</row>
    <row r="51" spans="1:47" ht="19.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</row>
    <row r="52" spans="1:47" ht="19.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</row>
    <row r="53" spans="1:47" ht="19.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</row>
    <row r="54" spans="1:47" ht="19.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</row>
    <row r="55" spans="1:47" ht="19.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</row>
    <row r="56" spans="1:47" ht="19.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</row>
    <row r="57" spans="1:47" ht="19.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</row>
    <row r="58" spans="1:47" ht="19.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</row>
    <row r="59" spans="1:47" ht="19.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</row>
    <row r="60" spans="1:47" ht="19.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</row>
    <row r="61" spans="1:47" ht="19.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</row>
    <row r="62" spans="1:47" ht="19.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</row>
    <row r="63" spans="1:47" ht="19.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</row>
    <row r="64" spans="1:47" ht="19.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</row>
    <row r="65" spans="1:47" ht="19.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</row>
    <row r="66" spans="1:47" ht="19.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</row>
    <row r="67" spans="1:47" ht="19.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</row>
    <row r="68" spans="1:47" ht="19.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</row>
    <row r="69" spans="1:47" ht="19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</row>
    <row r="70" spans="1:47" ht="19.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</row>
    <row r="71" spans="1:47" ht="19.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</row>
    <row r="72" spans="1:47" ht="19.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</row>
    <row r="73" spans="1:47" ht="19.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</row>
    <row r="74" spans="1:47" ht="19.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</row>
    <row r="75" spans="1:47" ht="19.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</row>
    <row r="76" spans="1:47" ht="19.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</row>
    <row r="77" spans="1:47" ht="19.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</row>
    <row r="78" spans="1:47" ht="19.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</row>
    <row r="79" spans="1:47" ht="19.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</row>
    <row r="80" spans="1:47" ht="19.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</row>
    <row r="81" spans="1:47" ht="19.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</row>
    <row r="82" spans="1:47" ht="19.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</row>
    <row r="83" spans="1:47" ht="19.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</row>
    <row r="84" spans="1:47" ht="19.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</row>
    <row r="85" spans="1:47" ht="19.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</row>
    <row r="86" spans="1:47" ht="19.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</row>
    <row r="87" spans="1:47" ht="19.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</row>
    <row r="88" spans="1:47" ht="19.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</row>
    <row r="89" spans="1:47" ht="19.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</row>
    <row r="90" spans="1:47" ht="19.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</row>
    <row r="91" spans="1:47" ht="19.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</row>
    <row r="92" spans="1:47" ht="19.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</row>
    <row r="93" spans="1:47" ht="19.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</row>
    <row r="94" spans="1:47" ht="19.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</row>
    <row r="95" spans="1:47" ht="19.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</row>
    <row r="96" spans="1:47" ht="19.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</row>
    <row r="97" spans="1:47" ht="19.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</row>
    <row r="98" spans="1:47" ht="19.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</row>
    <row r="99" spans="1:47" ht="19.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</row>
    <row r="100" spans="1:47" ht="19.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</row>
    <row r="101" spans="1:47" ht="19.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</row>
    <row r="102" spans="1:47" ht="19.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</row>
    <row r="103" spans="1:47" ht="19.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</row>
    <row r="104" spans="1:47" ht="19.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</row>
    <row r="105" spans="1:47" ht="19.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</row>
    <row r="106" spans="1:47" ht="19.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</row>
    <row r="107" spans="1:47" ht="19.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</row>
    <row r="108" spans="1:47" ht="19.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</row>
    <row r="109" spans="1:47" ht="19.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</row>
    <row r="110" spans="1:47" ht="19.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</row>
    <row r="111" spans="1:47" ht="19.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</row>
    <row r="112" spans="1:47" ht="19.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</row>
    <row r="113" spans="1:47" ht="19.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</row>
    <row r="114" spans="1:47" ht="19.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</row>
    <row r="115" spans="1:47" ht="19.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</row>
    <row r="116" spans="1:47" ht="19.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</row>
    <row r="117" spans="1:47" ht="19.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</row>
    <row r="118" spans="1:47" ht="19.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</row>
    <row r="119" spans="1:47" ht="19.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</row>
    <row r="120" spans="1:47" ht="19.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</row>
    <row r="121" spans="1:47" ht="19.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</row>
    <row r="122" spans="1:47" ht="19.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</row>
    <row r="123" spans="1:47" ht="19.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</row>
    <row r="124" spans="1:47" ht="19.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</row>
    <row r="125" spans="1:47" ht="19.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</row>
    <row r="126" spans="1:47" ht="19.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</row>
    <row r="127" spans="1:47" ht="19.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</row>
    <row r="128" spans="1:47" ht="19.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</row>
    <row r="129" spans="1:47" ht="19.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</row>
    <row r="130" spans="1:47" ht="19.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</row>
    <row r="131" spans="1:47" ht="19.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</row>
    <row r="132" spans="1:47" ht="19.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</row>
    <row r="133" spans="1:47" ht="19.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</row>
    <row r="134" spans="1:47" ht="19.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</row>
    <row r="135" spans="1:47" ht="19.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</row>
    <row r="136" spans="1:47" ht="19.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</row>
    <row r="137" spans="1:47" ht="19.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</row>
    <row r="138" spans="1:47" ht="19.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</row>
    <row r="139" spans="1:47" ht="19.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</row>
    <row r="140" spans="1:47" ht="19.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</row>
    <row r="141" spans="1:47" ht="19.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</row>
    <row r="142" spans="1:47" ht="19.5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</row>
    <row r="143" spans="1:47" ht="19.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</row>
    <row r="144" spans="1:47" ht="19.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</row>
    <row r="145" spans="1:47" ht="19.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</row>
    <row r="146" spans="1:47" ht="19.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</row>
    <row r="147" spans="1:47" ht="19.5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</row>
    <row r="148" spans="1:47" ht="19.5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</row>
    <row r="149" spans="1:47" ht="19.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</row>
    <row r="150" spans="1:47" ht="19.5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</row>
    <row r="151" spans="1:47" ht="19.5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</row>
    <row r="152" spans="1:47" ht="19.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</row>
    <row r="153" spans="1:47" ht="19.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</row>
    <row r="154" spans="1:47" ht="19.5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</row>
    <row r="155" spans="1:47" ht="19.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</row>
    <row r="156" spans="1:47" ht="19.5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</row>
    <row r="157" spans="1:47" ht="19.5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</row>
    <row r="158" spans="1:47" ht="19.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</row>
    <row r="159" spans="1:47" ht="19.5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</row>
    <row r="160" spans="1:47" ht="19.5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</row>
    <row r="161" spans="1:47" ht="19.5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</row>
    <row r="162" spans="1:47" ht="19.5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</row>
    <row r="163" spans="1:47" ht="19.5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</row>
    <row r="164" spans="1:47" ht="19.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</row>
    <row r="165" spans="1:47" ht="19.5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</row>
    <row r="166" spans="1:47" ht="19.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</row>
    <row r="167" spans="1:47" ht="19.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</row>
    <row r="168" spans="1:47" ht="19.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</row>
    <row r="169" spans="1:47" ht="19.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</row>
    <row r="170" spans="1:47" ht="19.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</row>
    <row r="171" spans="1:47" ht="19.5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</row>
    <row r="172" spans="1:47" ht="19.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</row>
    <row r="173" spans="1:47" ht="19.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</row>
    <row r="174" spans="1:47" ht="19.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</row>
    <row r="175" spans="1:47" ht="19.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</row>
    <row r="176" spans="1:47" ht="19.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</row>
    <row r="177" spans="1:47" ht="19.5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</row>
    <row r="178" spans="1:47" ht="19.5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</row>
    <row r="179" spans="1:47" ht="19.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</row>
    <row r="180" spans="1:47" ht="19.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</row>
    <row r="181" spans="1:47" ht="19.5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</row>
    <row r="182" spans="1:47" ht="19.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</row>
    <row r="183" spans="1:47" ht="19.5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</row>
    <row r="184" spans="1:47" ht="19.5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</row>
    <row r="185" spans="1:47" ht="19.5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</row>
    <row r="186" spans="1:47" ht="19.5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</row>
    <row r="187" spans="1:47" ht="19.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</row>
    <row r="188" spans="1:47" ht="19.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</row>
    <row r="189" spans="1:47" ht="19.5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</row>
    <row r="190" spans="1:47" ht="19.5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</row>
    <row r="191" spans="1:47" ht="19.5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</row>
    <row r="192" spans="1:47" ht="19.5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</row>
    <row r="193" spans="1:47" ht="19.5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</row>
    <row r="194" spans="1:47" ht="19.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</row>
    <row r="195" spans="1:47" ht="19.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</row>
    <row r="196" spans="1:47" ht="19.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</row>
    <row r="197" spans="1:47" ht="19.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</row>
    <row r="198" spans="1:47" ht="19.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</row>
    <row r="199" spans="1:47" ht="19.5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</row>
    <row r="200" spans="1:47" ht="19.5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</row>
    <row r="201" spans="1:47" ht="19.5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</row>
    <row r="202" spans="1:47" ht="19.5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</row>
    <row r="203" spans="1:47" ht="19.5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</row>
    <row r="204" spans="1:47" ht="19.5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</row>
    <row r="205" spans="1:47" ht="19.5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</row>
    <row r="206" spans="1:47" ht="19.5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</row>
    <row r="207" spans="1:47" ht="19.5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</row>
    <row r="208" spans="1:47" ht="19.5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</row>
    <row r="209" spans="1:47" ht="19.5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</row>
    <row r="210" spans="1:47" ht="19.5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</row>
    <row r="211" spans="1:47" ht="19.5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</row>
    <row r="212" spans="1:47" ht="19.5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</row>
    <row r="213" spans="1:47" ht="19.5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</row>
    <row r="214" spans="1:47" ht="19.5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</row>
    <row r="215" spans="1:47" ht="19.5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</row>
    <row r="216" spans="1:47" ht="19.5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</row>
    <row r="217" spans="1:47" ht="19.5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</row>
    <row r="218" spans="1:47" ht="19.5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</row>
    <row r="219" spans="1:47" ht="19.5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</row>
  </sheetData>
  <sheetProtection/>
  <mergeCells count="6">
    <mergeCell ref="H13:I13"/>
    <mergeCell ref="J13:K13"/>
    <mergeCell ref="J14:K14"/>
    <mergeCell ref="B1:S1"/>
    <mergeCell ref="M16:N16"/>
    <mergeCell ref="K19:L19"/>
  </mergeCells>
  <printOptions/>
  <pageMargins left="0.7" right="0.7" top="0.75" bottom="0.75" header="0.3" footer="0.3"/>
  <pageSetup horizontalDpi="360" verticalDpi="36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2" width="11.8515625" style="8" bestFit="1" customWidth="1"/>
    <col min="3" max="3" width="12.57421875" style="8" bestFit="1" customWidth="1"/>
    <col min="4" max="4" width="12.00390625" style="8" customWidth="1"/>
    <col min="5" max="6" width="9.140625" style="8" customWidth="1"/>
    <col min="7" max="7" width="12.7109375" style="8" customWidth="1"/>
    <col min="8" max="8" width="12.421875" style="8" customWidth="1"/>
    <col min="9" max="16384" width="9.140625" style="8" customWidth="1"/>
  </cols>
  <sheetData>
    <row r="1" spans="1:7" s="17" customFormat="1" ht="18">
      <c r="A1" s="84"/>
      <c r="B1" s="249" t="s">
        <v>25</v>
      </c>
      <c r="C1" s="249"/>
      <c r="D1" s="249"/>
      <c r="E1" s="249"/>
      <c r="F1" s="249"/>
      <c r="G1" s="85"/>
    </row>
    <row r="2" spans="1:7" s="17" customFormat="1" ht="14.25" customHeight="1">
      <c r="A2" s="14"/>
      <c r="B2" s="70"/>
      <c r="C2" s="70"/>
      <c r="D2" s="70"/>
      <c r="E2" s="70"/>
      <c r="F2" s="70"/>
      <c r="G2" s="16"/>
    </row>
    <row r="3" spans="1:14" ht="12.75">
      <c r="A3" s="14"/>
      <c r="B3" s="11">
        <f ca="1">ROUNDUP((ROUND(RAND(),1)*10/4),0)</f>
        <v>1</v>
      </c>
      <c r="C3" s="11">
        <f>IF(B3=0,6,B3)</f>
        <v>1</v>
      </c>
      <c r="D3" s="11">
        <f ca="1">ROUNDUP((ROUND(RAND(),1)*10/4),0)</f>
        <v>2</v>
      </c>
      <c r="E3" s="11">
        <f>IF(D3=0,6,D3)</f>
        <v>2</v>
      </c>
      <c r="F3" s="9"/>
      <c r="G3" s="86"/>
      <c r="H3" s="9"/>
      <c r="I3" s="12"/>
      <c r="J3" s="13"/>
      <c r="K3" s="9"/>
      <c r="L3" s="10"/>
      <c r="M3" s="10"/>
      <c r="N3" s="10"/>
    </row>
    <row r="4" spans="1:14" ht="37.5">
      <c r="A4" s="87"/>
      <c r="B4" s="61" t="s">
        <v>46</v>
      </c>
      <c r="C4" s="61" t="s">
        <v>47</v>
      </c>
      <c r="D4" s="68"/>
      <c r="E4" s="9"/>
      <c r="F4" s="62"/>
      <c r="G4" s="88"/>
      <c r="H4" s="67"/>
      <c r="I4" s="68"/>
      <c r="J4" s="9"/>
      <c r="K4" s="9"/>
      <c r="L4" s="10"/>
      <c r="M4" s="10"/>
      <c r="N4" s="10"/>
    </row>
    <row r="5" spans="1:14" ht="18">
      <c r="A5" s="14"/>
      <c r="B5" s="63">
        <f>$B$3+1</f>
        <v>2</v>
      </c>
      <c r="C5" s="63">
        <f>1*$C$3</f>
        <v>1</v>
      </c>
      <c r="D5" s="9"/>
      <c r="E5" s="9"/>
      <c r="F5" s="9"/>
      <c r="G5" s="89"/>
      <c r="H5" s="64"/>
      <c r="I5" s="9"/>
      <c r="J5" s="9"/>
      <c r="K5" s="9"/>
      <c r="L5" s="10"/>
      <c r="M5" s="10"/>
      <c r="N5" s="10"/>
    </row>
    <row r="6" spans="1:14" ht="18">
      <c r="A6" s="14"/>
      <c r="B6" s="63">
        <f>B5+1</f>
        <v>3</v>
      </c>
      <c r="C6" s="63">
        <f>2*$C$3</f>
        <v>2</v>
      </c>
      <c r="D6" s="9"/>
      <c r="E6" s="9"/>
      <c r="F6" s="9"/>
      <c r="G6" s="89"/>
      <c r="H6" s="64"/>
      <c r="I6" s="9"/>
      <c r="J6" s="9"/>
      <c r="K6" s="9"/>
      <c r="L6" s="10"/>
      <c r="M6" s="10"/>
      <c r="N6" s="10"/>
    </row>
    <row r="7" spans="1:14" ht="18">
      <c r="A7" s="14"/>
      <c r="B7" s="63">
        <f>B6+1</f>
        <v>4</v>
      </c>
      <c r="C7" s="63">
        <f>4*$C$3</f>
        <v>4</v>
      </c>
      <c r="D7" s="9"/>
      <c r="E7" s="9"/>
      <c r="F7" s="9"/>
      <c r="G7" s="89"/>
      <c r="H7" s="64"/>
      <c r="I7" s="9"/>
      <c r="J7" s="9"/>
      <c r="K7" s="9"/>
      <c r="L7" s="10"/>
      <c r="M7" s="10"/>
      <c r="N7" s="10"/>
    </row>
    <row r="8" spans="1:14" ht="18">
      <c r="A8" s="14"/>
      <c r="B8" s="63">
        <f>B7+1</f>
        <v>5</v>
      </c>
      <c r="C8" s="63">
        <f>3*$C$3</f>
        <v>3</v>
      </c>
      <c r="D8" s="9"/>
      <c r="E8" s="9"/>
      <c r="F8" s="9"/>
      <c r="G8" s="89"/>
      <c r="H8" s="64"/>
      <c r="I8" s="9"/>
      <c r="J8" s="9"/>
      <c r="K8" s="9"/>
      <c r="L8" s="10"/>
      <c r="M8" s="10"/>
      <c r="N8" s="10"/>
    </row>
    <row r="9" spans="1:14" ht="18">
      <c r="A9" s="14"/>
      <c r="B9" s="63">
        <f>B8+1</f>
        <v>6</v>
      </c>
      <c r="C9" s="63">
        <f>2*$C$3</f>
        <v>2</v>
      </c>
      <c r="D9" s="9"/>
      <c r="E9" s="9"/>
      <c r="F9" s="9"/>
      <c r="G9" s="89"/>
      <c r="H9" s="64"/>
      <c r="I9" s="9"/>
      <c r="J9" s="9"/>
      <c r="K9" s="9"/>
      <c r="L9" s="10"/>
      <c r="M9" s="10"/>
      <c r="N9" s="10"/>
    </row>
    <row r="10" spans="1:14" ht="18">
      <c r="A10" s="14"/>
      <c r="B10" s="64"/>
      <c r="C10" s="9"/>
      <c r="D10" s="9"/>
      <c r="E10" s="9"/>
      <c r="F10" s="9"/>
      <c r="G10" s="89"/>
      <c r="H10" s="9"/>
      <c r="I10" s="9"/>
      <c r="J10" s="9"/>
      <c r="K10" s="9"/>
      <c r="L10" s="10"/>
      <c r="M10" s="10"/>
      <c r="N10" s="10"/>
    </row>
    <row r="11" spans="1:14" ht="19.5">
      <c r="A11" s="14"/>
      <c r="B11" s="79" t="s">
        <v>50</v>
      </c>
      <c r="C11" s="9"/>
      <c r="D11" s="9"/>
      <c r="E11" s="9"/>
      <c r="F11" s="9"/>
      <c r="G11" s="16"/>
      <c r="H11" s="9"/>
      <c r="I11" s="9"/>
      <c r="J11" s="9"/>
      <c r="K11" s="9"/>
      <c r="L11" s="10"/>
      <c r="M11" s="10"/>
      <c r="N11" s="10"/>
    </row>
    <row r="12" spans="1:14" ht="20.25">
      <c r="A12" s="14"/>
      <c r="B12" s="79" t="s">
        <v>51</v>
      </c>
      <c r="C12" s="9"/>
      <c r="D12" s="9"/>
      <c r="E12" s="9"/>
      <c r="F12" s="9"/>
      <c r="G12" s="90"/>
      <c r="H12" s="9"/>
      <c r="I12" s="9"/>
      <c r="J12" s="9"/>
      <c r="K12" s="9"/>
      <c r="L12" s="10"/>
      <c r="M12" s="10"/>
      <c r="N12" s="10"/>
    </row>
    <row r="13" spans="1:14" ht="19.5">
      <c r="A13" s="91"/>
      <c r="B13" s="79" t="s">
        <v>39</v>
      </c>
      <c r="C13" s="34"/>
      <c r="D13" s="33"/>
      <c r="E13" s="82"/>
      <c r="F13" s="42"/>
      <c r="G13" s="16"/>
      <c r="H13" s="9"/>
      <c r="I13" s="9"/>
      <c r="J13" s="9"/>
      <c r="K13" s="10"/>
      <c r="L13" s="10"/>
      <c r="M13" s="10"/>
      <c r="N13" s="10"/>
    </row>
    <row r="14" spans="1:14" ht="19.5">
      <c r="A14" s="91"/>
      <c r="B14" s="83" t="s">
        <v>52</v>
      </c>
      <c r="C14" s="36"/>
      <c r="D14" s="28"/>
      <c r="E14" s="40"/>
      <c r="F14" s="28"/>
      <c r="G14" s="16"/>
      <c r="H14" s="10"/>
      <c r="I14" s="10"/>
      <c r="J14" s="10"/>
      <c r="K14" s="10"/>
      <c r="L14" s="10"/>
      <c r="M14" s="10"/>
      <c r="N14" s="10"/>
    </row>
    <row r="15" spans="1:14" ht="13.5" thickBot="1">
      <c r="A15" s="92"/>
      <c r="B15" s="93"/>
      <c r="C15" s="93"/>
      <c r="D15" s="93"/>
      <c r="E15" s="93"/>
      <c r="F15" s="93"/>
      <c r="G15" s="94"/>
      <c r="H15" s="10"/>
      <c r="I15" s="10"/>
      <c r="J15" s="10"/>
      <c r="K15" s="10"/>
      <c r="L15" s="10"/>
      <c r="M15" s="10"/>
      <c r="N15" s="10"/>
    </row>
    <row r="16" spans="1:14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</sheetData>
  <sheetProtection/>
  <mergeCells count="1">
    <mergeCell ref="B1:F1"/>
  </mergeCells>
  <printOptions horizontalCentered="1"/>
  <pageMargins left="0.7480314960629921" right="0.7480314960629921" top="0.11811023622047245" bottom="0.15748031496062992" header="0.11811023622047245" footer="0.118110236220472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K28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9.28125" style="8" bestFit="1" customWidth="1"/>
    <col min="2" max="2" width="12.00390625" style="8" bestFit="1" customWidth="1"/>
    <col min="3" max="3" width="12.7109375" style="8" bestFit="1" customWidth="1"/>
    <col min="4" max="4" width="6.140625" style="8" customWidth="1"/>
    <col min="5" max="5" width="12.00390625" style="8" customWidth="1"/>
    <col min="6" max="6" width="9.28125" style="8" bestFit="1" customWidth="1"/>
    <col min="7" max="7" width="9.140625" style="8" customWidth="1"/>
    <col min="8" max="8" width="12.7109375" style="8" customWidth="1"/>
    <col min="9" max="9" width="3.140625" style="8" customWidth="1"/>
    <col min="10" max="10" width="1.7109375" style="8" customWidth="1"/>
    <col min="11" max="11" width="3.421875" style="8" bestFit="1" customWidth="1"/>
    <col min="12" max="12" width="1.8515625" style="8" customWidth="1"/>
    <col min="13" max="13" width="3.421875" style="8" customWidth="1"/>
    <col min="14" max="16384" width="9.140625" style="8" customWidth="1"/>
  </cols>
  <sheetData>
    <row r="1" spans="1:13" s="17" customFormat="1" ht="18">
      <c r="A1" s="84"/>
      <c r="B1" s="249" t="s">
        <v>25</v>
      </c>
      <c r="C1" s="249"/>
      <c r="D1" s="249"/>
      <c r="E1" s="249"/>
      <c r="F1" s="249"/>
      <c r="G1" s="249"/>
      <c r="H1" s="98"/>
      <c r="I1" s="98"/>
      <c r="J1" s="98"/>
      <c r="K1" s="98"/>
      <c r="L1" s="98"/>
      <c r="M1" s="85"/>
    </row>
    <row r="2" spans="1:13" s="17" customFormat="1" ht="18">
      <c r="A2" s="14"/>
      <c r="B2" s="70"/>
      <c r="C2" s="70"/>
      <c r="D2" s="70"/>
      <c r="E2" s="70"/>
      <c r="F2" s="70"/>
      <c r="G2" s="70"/>
      <c r="H2" s="15"/>
      <c r="I2" s="15"/>
      <c r="J2" s="15"/>
      <c r="K2" s="15"/>
      <c r="L2" s="15"/>
      <c r="M2" s="16"/>
    </row>
    <row r="3" spans="1:37" ht="12.75">
      <c r="A3" s="14"/>
      <c r="B3" s="11">
        <f ca="1">ROUNDUP((ROUND(RAND(),1)*10/4),0)</f>
        <v>2</v>
      </c>
      <c r="C3" s="11">
        <f>IF(B3=0,6,B3)</f>
        <v>2</v>
      </c>
      <c r="D3" s="11"/>
      <c r="E3" s="11">
        <f ca="1">ROUNDUP((ROUND(RAND(),1)*10/4),0)</f>
        <v>2</v>
      </c>
      <c r="F3" s="11">
        <f>IF(E3=0,6,E3)</f>
        <v>2</v>
      </c>
      <c r="G3" s="9"/>
      <c r="H3" s="76">
        <f>MAX(C5:C9)</f>
        <v>4</v>
      </c>
      <c r="I3" s="9"/>
      <c r="J3" s="12"/>
      <c r="K3" s="13"/>
      <c r="L3" s="9"/>
      <c r="M3" s="16"/>
      <c r="N3" s="10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37.5">
      <c r="A4" s="87"/>
      <c r="B4" s="61" t="s">
        <v>46</v>
      </c>
      <c r="C4" s="61" t="s">
        <v>47</v>
      </c>
      <c r="D4" s="250" t="s">
        <v>48</v>
      </c>
      <c r="E4" s="251"/>
      <c r="F4" s="9"/>
      <c r="G4" s="75" t="s">
        <v>53</v>
      </c>
      <c r="H4" s="77">
        <f>VLOOKUP(H3,A5:C9,2)</f>
        <v>4</v>
      </c>
      <c r="I4" s="67"/>
      <c r="J4" s="68"/>
      <c r="K4" s="9"/>
      <c r="L4" s="9"/>
      <c r="M4" s="16"/>
      <c r="N4" s="10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8">
      <c r="A5" s="49">
        <f>C5</f>
        <v>1</v>
      </c>
      <c r="B5" s="63">
        <f>'Frequency Table Avg'!B5</f>
        <v>2</v>
      </c>
      <c r="C5" s="63">
        <f>'Frequency Table Avg'!C5</f>
        <v>1</v>
      </c>
      <c r="D5" s="71"/>
      <c r="E5" s="72">
        <f>C5*B5</f>
        <v>2</v>
      </c>
      <c r="F5" s="50">
        <f>C5</f>
        <v>1</v>
      </c>
      <c r="G5" s="172"/>
      <c r="H5" s="64"/>
      <c r="I5" s="64"/>
      <c r="J5" s="9"/>
      <c r="K5" s="9"/>
      <c r="L5" s="9"/>
      <c r="M5" s="16"/>
      <c r="N5" s="10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8">
      <c r="A6" s="49">
        <f>C6</f>
        <v>2</v>
      </c>
      <c r="B6" s="63">
        <f>'Frequency Table Avg'!B6</f>
        <v>3</v>
      </c>
      <c r="C6" s="63">
        <f>'Frequency Table Avg'!C6</f>
        <v>2</v>
      </c>
      <c r="D6" s="71"/>
      <c r="E6" s="72">
        <f>C6*B6</f>
        <v>6</v>
      </c>
      <c r="F6" s="50">
        <f>F5+C6</f>
        <v>3</v>
      </c>
      <c r="G6" s="173" t="s">
        <v>43</v>
      </c>
      <c r="H6" s="64"/>
      <c r="I6" s="174">
        <f>C10</f>
        <v>12</v>
      </c>
      <c r="J6" s="175" t="s">
        <v>44</v>
      </c>
      <c r="K6" s="176">
        <v>2</v>
      </c>
      <c r="L6" s="176" t="s">
        <v>45</v>
      </c>
      <c r="M6" s="177">
        <f>I6/2</f>
        <v>6</v>
      </c>
      <c r="N6" s="10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8.75">
      <c r="A7" s="49">
        <f>C7</f>
        <v>4</v>
      </c>
      <c r="B7" s="63">
        <f>'Frequency Table Avg'!B7</f>
        <v>4</v>
      </c>
      <c r="C7" s="63">
        <f>'Frequency Table Avg'!C7</f>
        <v>4</v>
      </c>
      <c r="D7" s="71"/>
      <c r="E7" s="72">
        <f>C7*B7</f>
        <v>16</v>
      </c>
      <c r="F7" s="50">
        <f>F6+C7</f>
        <v>7</v>
      </c>
      <c r="G7" s="75" t="s">
        <v>54</v>
      </c>
      <c r="H7" s="65">
        <f>IF(M6&lt;F5,B5,IF(M6&lt;F6,B6,IF(M6&lt;F7,B7,IF(M6&lt;F8,B8,B9))))</f>
        <v>4</v>
      </c>
      <c r="I7" s="64"/>
      <c r="J7" s="9"/>
      <c r="K7" s="9"/>
      <c r="L7" s="9"/>
      <c r="M7" s="16"/>
      <c r="N7" s="10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8.75">
      <c r="A8" s="49">
        <f>C8</f>
        <v>3</v>
      </c>
      <c r="B8" s="63">
        <f>'Frequency Table Avg'!B8</f>
        <v>5</v>
      </c>
      <c r="C8" s="63">
        <f>'Frequency Table Avg'!C8</f>
        <v>3</v>
      </c>
      <c r="D8" s="71"/>
      <c r="E8" s="72">
        <f>C8*B8</f>
        <v>15</v>
      </c>
      <c r="F8" s="50">
        <f>F7+C8</f>
        <v>10</v>
      </c>
      <c r="G8" s="75" t="s">
        <v>42</v>
      </c>
      <c r="H8" s="65">
        <f>B9-B5</f>
        <v>4</v>
      </c>
      <c r="I8" s="64"/>
      <c r="J8" s="9"/>
      <c r="K8" s="9"/>
      <c r="L8" s="9"/>
      <c r="M8" s="16"/>
      <c r="N8" s="1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8">
      <c r="A9" s="49">
        <f>C9</f>
        <v>2</v>
      </c>
      <c r="B9" s="63">
        <f>'Frequency Table Avg'!B9</f>
        <v>6</v>
      </c>
      <c r="C9" s="63">
        <f>'Frequency Table Avg'!C9</f>
        <v>2</v>
      </c>
      <c r="D9" s="71"/>
      <c r="E9" s="72">
        <f>C9*B9</f>
        <v>12</v>
      </c>
      <c r="F9" s="50">
        <f>F8+C9</f>
        <v>12</v>
      </c>
      <c r="G9" s="9"/>
      <c r="H9" s="64"/>
      <c r="I9" s="64"/>
      <c r="J9" s="9"/>
      <c r="K9" s="9"/>
      <c r="L9" s="9"/>
      <c r="M9" s="16"/>
      <c r="N9" s="1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31.5">
      <c r="A10" s="178"/>
      <c r="B10" s="78" t="s">
        <v>55</v>
      </c>
      <c r="C10" s="179">
        <f>SUM(C5:C9)</f>
        <v>12</v>
      </c>
      <c r="D10" s="73" t="s">
        <v>49</v>
      </c>
      <c r="E10" s="180">
        <f>SUM(E5:E9)</f>
        <v>51</v>
      </c>
      <c r="F10" s="121"/>
      <c r="G10" s="40"/>
      <c r="H10" s="64"/>
      <c r="I10" s="9"/>
      <c r="J10" s="9"/>
      <c r="K10" s="9"/>
      <c r="L10" s="9"/>
      <c r="M10" s="16"/>
      <c r="N10" s="1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8.75">
      <c r="A11" s="181" t="s">
        <v>31</v>
      </c>
      <c r="B11" s="34" t="s">
        <v>32</v>
      </c>
      <c r="C11" s="33" t="s">
        <v>31</v>
      </c>
      <c r="D11" s="182">
        <f>E10</f>
        <v>51</v>
      </c>
      <c r="E11" s="183" t="s">
        <v>45</v>
      </c>
      <c r="F11" s="74">
        <f>D11/D12</f>
        <v>4.25</v>
      </c>
      <c r="G11" s="9"/>
      <c r="H11" s="69"/>
      <c r="I11" s="9"/>
      <c r="J11" s="9"/>
      <c r="K11" s="9"/>
      <c r="L11" s="9"/>
      <c r="M11" s="16"/>
      <c r="N11" s="1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9.5" thickBot="1">
      <c r="A12" s="184"/>
      <c r="B12" s="185" t="s">
        <v>33</v>
      </c>
      <c r="C12" s="105"/>
      <c r="D12" s="186">
        <f>C10</f>
        <v>12</v>
      </c>
      <c r="E12" s="105"/>
      <c r="F12" s="187"/>
      <c r="G12" s="188"/>
      <c r="H12" s="104"/>
      <c r="I12" s="93"/>
      <c r="J12" s="93"/>
      <c r="K12" s="93"/>
      <c r="L12" s="93"/>
      <c r="M12" s="94"/>
      <c r="N12" s="1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5.75">
      <c r="A13" s="43"/>
      <c r="B13" s="35"/>
      <c r="C13" s="36"/>
      <c r="D13" s="36"/>
      <c r="E13" s="43"/>
      <c r="F13" s="45"/>
      <c r="G13" s="43"/>
      <c r="H13" s="17"/>
      <c r="I13" s="10"/>
      <c r="J13" s="10"/>
      <c r="K13" s="10"/>
      <c r="L13" s="10"/>
      <c r="M13" s="10"/>
      <c r="N13" s="1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</sheetData>
  <sheetProtection/>
  <mergeCells count="2">
    <mergeCell ref="B1:G1"/>
    <mergeCell ref="D4:E4"/>
  </mergeCells>
  <printOptions horizontalCentered="1"/>
  <pageMargins left="0.28" right="0.19" top="0.11811023622047245" bottom="0.15748031496062992" header="0.11811023622047245" footer="0.118110236220472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I56"/>
  <sheetViews>
    <sheetView zoomScale="200" zoomScaleNormal="200" zoomScalePageLayoutView="0" workbookViewId="0" topLeftCell="A1">
      <selection activeCell="A1" sqref="A1"/>
    </sheetView>
  </sheetViews>
  <sheetFormatPr defaultColWidth="9.140625" defaultRowHeight="15"/>
  <cols>
    <col min="1" max="1" width="2.421875" style="8" customWidth="1"/>
    <col min="2" max="3" width="3.28125" style="8" customWidth="1"/>
    <col min="4" max="4" width="1.57421875" style="8" customWidth="1"/>
    <col min="5" max="5" width="2.8515625" style="8" customWidth="1"/>
    <col min="6" max="6" width="1.57421875" style="8" bestFit="1" customWidth="1"/>
    <col min="7" max="7" width="3.140625" style="8" customWidth="1"/>
    <col min="8" max="10" width="9.28125" style="8" bestFit="1" customWidth="1"/>
    <col min="11" max="11" width="9.140625" style="8" customWidth="1"/>
    <col min="12" max="12" width="3.7109375" style="8" bestFit="1" customWidth="1"/>
    <col min="13" max="13" width="8.00390625" style="8" bestFit="1" customWidth="1"/>
    <col min="14" max="16384" width="9.140625" style="8" customWidth="1"/>
  </cols>
  <sheetData>
    <row r="1" spans="1:35" ht="15">
      <c r="A1" s="95"/>
      <c r="B1" s="96"/>
      <c r="C1" s="97" t="s">
        <v>26</v>
      </c>
      <c r="D1" s="96"/>
      <c r="E1" s="96"/>
      <c r="F1" s="96"/>
      <c r="G1" s="96"/>
      <c r="H1" s="98"/>
      <c r="I1" s="98"/>
      <c r="J1" s="98"/>
      <c r="K1" s="85"/>
      <c r="L1" s="15"/>
      <c r="M1" s="15"/>
      <c r="N1" s="15"/>
      <c r="O1" s="15"/>
      <c r="P1" s="107"/>
      <c r="Q1" s="44"/>
      <c r="R1" s="4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ht="13.5" customHeight="1">
      <c r="A2" s="49">
        <f ca="1">ROUNDUP((ROUND(RAND(),1)*10/4),0)</f>
        <v>1</v>
      </c>
      <c r="B2" s="99">
        <f ca="1">RANDBETWEEN(1,3)</f>
        <v>2</v>
      </c>
      <c r="C2" s="100"/>
      <c r="D2" s="50"/>
      <c r="E2" s="50">
        <f>IF(C2=0,6,C2)</f>
        <v>6</v>
      </c>
      <c r="F2" s="47"/>
      <c r="G2" s="47"/>
      <c r="H2" s="15"/>
      <c r="I2" s="15"/>
      <c r="J2" s="20"/>
      <c r="K2" s="16"/>
      <c r="L2" s="51">
        <f>B2</f>
        <v>2</v>
      </c>
      <c r="M2" s="52">
        <f>E2</f>
        <v>6</v>
      </c>
      <c r="N2" s="53">
        <f>A8</f>
        <v>3</v>
      </c>
      <c r="O2" s="15"/>
      <c r="P2" s="107"/>
      <c r="Q2" s="44"/>
      <c r="R2" s="4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3.5" customHeight="1">
      <c r="A3" s="46"/>
      <c r="B3" s="47"/>
      <c r="C3" s="47"/>
      <c r="D3" s="47"/>
      <c r="E3" s="47"/>
      <c r="F3" s="47"/>
      <c r="G3" s="47"/>
      <c r="H3" s="15"/>
      <c r="I3" s="37"/>
      <c r="J3" s="15"/>
      <c r="K3" s="16"/>
      <c r="L3" s="15"/>
      <c r="M3" s="15"/>
      <c r="N3" s="15"/>
      <c r="O3" s="15"/>
      <c r="P3" s="15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3.5" customHeight="1">
      <c r="A4" s="46"/>
      <c r="B4" s="47"/>
      <c r="C4" s="252" t="s">
        <v>28</v>
      </c>
      <c r="D4" s="253"/>
      <c r="E4" s="253"/>
      <c r="F4" s="253"/>
      <c r="G4" s="254"/>
      <c r="H4" s="25" t="s">
        <v>23</v>
      </c>
      <c r="I4" s="41"/>
      <c r="J4" s="41"/>
      <c r="K4" s="101"/>
      <c r="L4" s="28"/>
      <c r="M4" s="28"/>
      <c r="N4" s="28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3.5" customHeight="1">
      <c r="A5" s="46"/>
      <c r="B5" s="47"/>
      <c r="C5" s="29">
        <f>G5-A8+1</f>
        <v>21</v>
      </c>
      <c r="D5" s="30" t="s">
        <v>35</v>
      </c>
      <c r="E5" s="48" t="s">
        <v>29</v>
      </c>
      <c r="F5" s="30" t="s">
        <v>35</v>
      </c>
      <c r="G5" s="31">
        <f>C6</f>
        <v>23</v>
      </c>
      <c r="H5" s="60">
        <f ca="1">RANDBETWEEN(1,6)</f>
        <v>6</v>
      </c>
      <c r="I5" s="57"/>
      <c r="J5" s="37"/>
      <c r="K5" s="101"/>
      <c r="L5" s="28"/>
      <c r="M5" s="28"/>
      <c r="N5" s="28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3.5" customHeight="1">
      <c r="A6" s="46"/>
      <c r="B6" s="47"/>
      <c r="C6" s="29">
        <f>G6-A8+1</f>
        <v>23</v>
      </c>
      <c r="D6" s="30" t="s">
        <v>35</v>
      </c>
      <c r="E6" s="48" t="s">
        <v>29</v>
      </c>
      <c r="F6" s="30" t="s">
        <v>35</v>
      </c>
      <c r="G6" s="31">
        <f>C7</f>
        <v>25</v>
      </c>
      <c r="H6" s="60">
        <f ca="1">RANDBETWEEN(6,12)</f>
        <v>7</v>
      </c>
      <c r="I6" s="37"/>
      <c r="J6" s="37"/>
      <c r="K6" s="101"/>
      <c r="L6" s="33"/>
      <c r="M6" s="34"/>
      <c r="N6" s="28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3.5" customHeight="1">
      <c r="A7" s="102">
        <f ca="1">RANDBETWEEN(2,5)</f>
        <v>3</v>
      </c>
      <c r="B7" s="47"/>
      <c r="C7" s="29">
        <f>G7-A8+1</f>
        <v>25</v>
      </c>
      <c r="D7" s="30" t="s">
        <v>35</v>
      </c>
      <c r="E7" s="48" t="s">
        <v>29</v>
      </c>
      <c r="F7" s="30" t="s">
        <v>35</v>
      </c>
      <c r="G7" s="31">
        <f>C8</f>
        <v>27</v>
      </c>
      <c r="H7" s="60">
        <f ca="1">RANDBETWEEN(4,12)</f>
        <v>8</v>
      </c>
      <c r="I7" s="37"/>
      <c r="J7" s="37"/>
      <c r="K7" s="101"/>
      <c r="L7" s="35"/>
      <c r="M7" s="36"/>
      <c r="N7" s="28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13.5" customHeight="1">
      <c r="A8" s="49">
        <f>IF(A7=0,11,A7)</f>
        <v>3</v>
      </c>
      <c r="B8" s="47"/>
      <c r="C8" s="29">
        <f>G8-A8+1</f>
        <v>27</v>
      </c>
      <c r="D8" s="30" t="s">
        <v>35</v>
      </c>
      <c r="E8" s="48" t="s">
        <v>29</v>
      </c>
      <c r="F8" s="30" t="s">
        <v>35</v>
      </c>
      <c r="G8" s="66">
        <f ca="1">RANDBETWEEN(20,40)</f>
        <v>29</v>
      </c>
      <c r="H8" s="60">
        <f ca="1">RANDBETWEEN(1,8)</f>
        <v>3</v>
      </c>
      <c r="I8" s="37"/>
      <c r="J8" s="37"/>
      <c r="K8" s="101"/>
      <c r="L8" s="28"/>
      <c r="M8" s="28"/>
      <c r="N8" s="28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13.5" customHeight="1">
      <c r="A9" s="14"/>
      <c r="B9" s="15"/>
      <c r="C9" s="37"/>
      <c r="D9" s="37"/>
      <c r="E9" s="37"/>
      <c r="F9" s="37"/>
      <c r="G9" s="37"/>
      <c r="H9" s="37"/>
      <c r="I9" s="37"/>
      <c r="J9" s="37"/>
      <c r="K9" s="101"/>
      <c r="L9" s="28"/>
      <c r="M9" s="28"/>
      <c r="N9" s="28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ht="15.75">
      <c r="A10" s="14"/>
      <c r="B10" s="15"/>
      <c r="C10" s="54" t="s">
        <v>36</v>
      </c>
      <c r="D10" s="37"/>
      <c r="E10" s="38"/>
      <c r="F10" s="38"/>
      <c r="G10" s="38"/>
      <c r="H10" s="39"/>
      <c r="I10" s="38"/>
      <c r="J10" s="40"/>
      <c r="K10" s="101"/>
      <c r="L10" s="41"/>
      <c r="M10" s="42"/>
      <c r="N10" s="28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12.75">
      <c r="A11" s="14"/>
      <c r="B11" s="15"/>
      <c r="C11" s="54" t="s">
        <v>37</v>
      </c>
      <c r="D11" s="28"/>
      <c r="E11" s="28"/>
      <c r="F11" s="28"/>
      <c r="G11" s="28"/>
      <c r="H11" s="28"/>
      <c r="I11" s="28"/>
      <c r="J11" s="28"/>
      <c r="K11" s="101"/>
      <c r="L11" s="41"/>
      <c r="M11" s="37"/>
      <c r="N11" s="28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12.75">
      <c r="A12" s="14"/>
      <c r="B12" s="15"/>
      <c r="C12" s="54" t="s">
        <v>39</v>
      </c>
      <c r="D12" s="28"/>
      <c r="E12" s="28"/>
      <c r="F12" s="28"/>
      <c r="G12" s="28"/>
      <c r="H12" s="28"/>
      <c r="I12" s="28"/>
      <c r="J12" s="28"/>
      <c r="K12" s="101"/>
      <c r="L12" s="28"/>
      <c r="M12" s="28"/>
      <c r="N12" s="28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12.75">
      <c r="A13" s="14"/>
      <c r="B13" s="15"/>
      <c r="C13" s="28" t="s">
        <v>38</v>
      </c>
      <c r="D13" s="28"/>
      <c r="E13" s="28"/>
      <c r="F13" s="28"/>
      <c r="G13" s="28"/>
      <c r="H13" s="28"/>
      <c r="I13" s="28"/>
      <c r="J13" s="28"/>
      <c r="K13" s="101"/>
      <c r="L13" s="28"/>
      <c r="M13" s="28"/>
      <c r="N13" s="28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ht="13.5" thickBot="1">
      <c r="A14" s="103"/>
      <c r="B14" s="104"/>
      <c r="C14" s="105"/>
      <c r="D14" s="105"/>
      <c r="E14" s="105"/>
      <c r="F14" s="105"/>
      <c r="G14" s="105"/>
      <c r="H14" s="105"/>
      <c r="I14" s="105"/>
      <c r="J14" s="105"/>
      <c r="K14" s="106"/>
      <c r="L14" s="28"/>
      <c r="M14" s="28"/>
      <c r="N14" s="28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ht="12.75">
      <c r="A15" s="15"/>
      <c r="B15" s="1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12.75">
      <c r="A16" s="15"/>
      <c r="B16" s="1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12.75">
      <c r="A17" s="15"/>
      <c r="B17" s="1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12.75">
      <c r="A18" s="17"/>
      <c r="B18" s="1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</sheetData>
  <sheetProtection/>
  <mergeCells count="1">
    <mergeCell ref="C4:G4"/>
  </mergeCells>
  <printOptions horizontalCentered="1"/>
  <pageMargins left="0.2755905511811024" right="0.4330708661417323" top="0.5905511811023623" bottom="0.984251968503937" header="0.5118110236220472" footer="0.5118110236220472"/>
  <pageSetup horizontalDpi="360" verticalDpi="360" orientation="portrait" paperSize="9" scale="160" r:id="rId13"/>
  <drawing r:id="rId12"/>
  <legacyDrawing r:id="rId11"/>
  <oleObjects>
    <oleObject progId="Equation.3" shapeId="288373" r:id="rId1"/>
    <oleObject progId="Equation.3" shapeId="288374" r:id="rId2"/>
    <oleObject progId="Equation.3" shapeId="288375" r:id="rId3"/>
    <oleObject progId="Equation.3" shapeId="288376" r:id="rId4"/>
    <oleObject progId="Equation.3" shapeId="288377" r:id="rId5"/>
    <oleObject progId="Equation.3" shapeId="288378" r:id="rId6"/>
    <oleObject progId="Equation.3" shapeId="288379" r:id="rId7"/>
    <oleObject progId="Equation.3" shapeId="288380" r:id="rId8"/>
    <oleObject progId="Equation.3" shapeId="288381" r:id="rId9"/>
    <oleObject progId="Word.Picture.8" shapeId="288382" r:id="rId10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D45"/>
  <sheetViews>
    <sheetView zoomScale="200" zoomScaleNormal="200" zoomScalePageLayoutView="0" workbookViewId="0" topLeftCell="A1">
      <selection activeCell="A1" sqref="A1:Q14"/>
    </sheetView>
  </sheetViews>
  <sheetFormatPr defaultColWidth="9.140625" defaultRowHeight="15"/>
  <cols>
    <col min="1" max="2" width="3.00390625" style="8" customWidth="1"/>
    <col min="3" max="3" width="2.8515625" style="8" customWidth="1"/>
    <col min="4" max="4" width="1.57421875" style="8" customWidth="1"/>
    <col min="5" max="5" width="2.00390625" style="8" customWidth="1"/>
    <col min="6" max="6" width="1.57421875" style="8" bestFit="1" customWidth="1"/>
    <col min="7" max="7" width="3.28125" style="8" customWidth="1"/>
    <col min="8" max="10" width="9.28125" style="8" bestFit="1" customWidth="1"/>
    <col min="11" max="11" width="11.8515625" style="8" customWidth="1"/>
    <col min="12" max="12" width="3.7109375" style="8" bestFit="1" customWidth="1"/>
    <col min="13" max="13" width="1.7109375" style="8" customWidth="1"/>
    <col min="14" max="14" width="2.28125" style="8" customWidth="1"/>
    <col min="15" max="15" width="1.57421875" style="8" customWidth="1"/>
    <col min="16" max="16" width="4.00390625" style="8" customWidth="1"/>
    <col min="17" max="16384" width="9.140625" style="8" customWidth="1"/>
  </cols>
  <sheetData>
    <row r="1" spans="1:30" ht="12.75">
      <c r="A1" s="84"/>
      <c r="B1" s="98"/>
      <c r="C1" s="98"/>
      <c r="D1" s="98"/>
      <c r="E1" s="98"/>
      <c r="F1" s="98"/>
      <c r="G1" s="98"/>
      <c r="H1" s="98"/>
      <c r="I1" s="207">
        <f>MAX(H5:H8)</f>
        <v>8</v>
      </c>
      <c r="J1" s="98"/>
      <c r="K1" s="98"/>
      <c r="L1" s="98"/>
      <c r="M1" s="98"/>
      <c r="N1" s="98"/>
      <c r="O1" s="98"/>
      <c r="P1" s="98"/>
      <c r="Q1" s="8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3.5" customHeight="1">
      <c r="A2" s="18">
        <f ca="1">ROUNDUP((ROUND(RAND(),1)*10/4),0)</f>
        <v>1</v>
      </c>
      <c r="B2" s="19">
        <f>IF(A2=0,6,A2)</f>
        <v>1</v>
      </c>
      <c r="C2" s="19">
        <f ca="1">ROUNDUP((ROUND(RAND(),1)*10/4),0)</f>
        <v>2</v>
      </c>
      <c r="D2" s="19"/>
      <c r="E2" s="19">
        <f>IF(C2=0,6,C2)</f>
        <v>2</v>
      </c>
      <c r="F2" s="19"/>
      <c r="G2" s="19"/>
      <c r="H2" s="15"/>
      <c r="I2" s="59">
        <f>H10/2</f>
        <v>12</v>
      </c>
      <c r="J2" s="121"/>
      <c r="K2" s="15"/>
      <c r="L2" s="21"/>
      <c r="M2" s="22"/>
      <c r="N2" s="23"/>
      <c r="O2" s="15"/>
      <c r="P2" s="15"/>
      <c r="Q2" s="16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3.5" customHeight="1">
      <c r="A3" s="14"/>
      <c r="B3" s="15"/>
      <c r="C3" s="15"/>
      <c r="D3" s="15"/>
      <c r="E3" s="15"/>
      <c r="F3" s="15"/>
      <c r="G3" s="15"/>
      <c r="H3" s="15"/>
      <c r="I3" s="24" t="s">
        <v>27</v>
      </c>
      <c r="J3" s="15"/>
      <c r="K3" s="55" t="s">
        <v>40</v>
      </c>
      <c r="L3" s="15">
        <f>VLOOKUP(I1,B5:H8,2)</f>
        <v>25</v>
      </c>
      <c r="M3" s="15" t="s">
        <v>35</v>
      </c>
      <c r="N3" s="56" t="s">
        <v>29</v>
      </c>
      <c r="O3" s="134" t="s">
        <v>35</v>
      </c>
      <c r="P3" s="208">
        <f>VLOOKUP(I1,B5:G8,6)</f>
        <v>27</v>
      </c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3.5" customHeight="1">
      <c r="A4" s="14"/>
      <c r="B4" s="15"/>
      <c r="C4" s="255" t="s">
        <v>28</v>
      </c>
      <c r="D4" s="255"/>
      <c r="E4" s="255"/>
      <c r="F4" s="255"/>
      <c r="G4" s="255"/>
      <c r="H4" s="133" t="s">
        <v>23</v>
      </c>
      <c r="I4" s="26" t="s">
        <v>29</v>
      </c>
      <c r="J4" s="27" t="s">
        <v>30</v>
      </c>
      <c r="K4" s="15"/>
      <c r="L4" s="15"/>
      <c r="M4" s="15"/>
      <c r="N4" s="15"/>
      <c r="O4" s="15"/>
      <c r="P4" s="15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3.5" customHeight="1">
      <c r="A5" s="49">
        <f>B5</f>
        <v>6</v>
      </c>
      <c r="B5" s="50">
        <f>H5</f>
        <v>6</v>
      </c>
      <c r="C5" s="130">
        <f>'Grouped Data Questions'!C5</f>
        <v>21</v>
      </c>
      <c r="D5" s="131" t="str">
        <f>'Grouped Data Questions'!D5</f>
        <v>&lt;</v>
      </c>
      <c r="E5" s="48" t="str">
        <f>'Grouped Data Questions'!E5</f>
        <v>x</v>
      </c>
      <c r="F5" s="131" t="s">
        <v>35</v>
      </c>
      <c r="G5" s="132">
        <f>'Grouped Data Questions'!G5</f>
        <v>23</v>
      </c>
      <c r="H5" s="133">
        <f>'Grouped Data Questions'!H5</f>
        <v>6</v>
      </c>
      <c r="I5" s="32">
        <f>(G5+C5)/2</f>
        <v>22</v>
      </c>
      <c r="J5" s="133">
        <f>I5*H5</f>
        <v>132</v>
      </c>
      <c r="K5" s="209" t="s">
        <v>43</v>
      </c>
      <c r="L5" s="176">
        <f>H10</f>
        <v>24</v>
      </c>
      <c r="M5" s="175" t="s">
        <v>44</v>
      </c>
      <c r="N5" s="176">
        <v>2</v>
      </c>
      <c r="O5" s="176" t="s">
        <v>45</v>
      </c>
      <c r="P5" s="176">
        <f>I2</f>
        <v>12</v>
      </c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3.5" customHeight="1">
      <c r="A6" s="49">
        <f>A5+B6</f>
        <v>13</v>
      </c>
      <c r="B6" s="50">
        <f>H6</f>
        <v>7</v>
      </c>
      <c r="C6" s="130">
        <f>'Grouped Data Questions'!C6</f>
        <v>23</v>
      </c>
      <c r="D6" s="131" t="str">
        <f>'Grouped Data Questions'!D6</f>
        <v>&lt;</v>
      </c>
      <c r="E6" s="48" t="str">
        <f>'Grouped Data Questions'!E6</f>
        <v>x</v>
      </c>
      <c r="F6" s="131" t="s">
        <v>35</v>
      </c>
      <c r="G6" s="132">
        <f>'Grouped Data Questions'!G6</f>
        <v>25</v>
      </c>
      <c r="H6" s="133">
        <f>'Grouped Data Questions'!H6</f>
        <v>7</v>
      </c>
      <c r="I6" s="133">
        <f>(G6+C6)/2</f>
        <v>24</v>
      </c>
      <c r="J6" s="133">
        <f>I6*H6</f>
        <v>168</v>
      </c>
      <c r="K6" s="55" t="s">
        <v>41</v>
      </c>
      <c r="L6" s="58">
        <f>IF(I2&lt;A5,C5,IF(I2&lt;A6,C6,IF(I2&lt;A7,C7,C8)))</f>
        <v>23</v>
      </c>
      <c r="M6" s="15" t="s">
        <v>35</v>
      </c>
      <c r="N6" s="56" t="s">
        <v>29</v>
      </c>
      <c r="O6" s="134" t="s">
        <v>35</v>
      </c>
      <c r="P6" s="208">
        <f>IF(I2&lt;A5,G5,IF(I2&lt;A6,G6,IF(I2&lt;A7,G7,G8)))</f>
        <v>25</v>
      </c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3.5" customHeight="1">
      <c r="A7" s="49">
        <f>A6+B7</f>
        <v>21</v>
      </c>
      <c r="B7" s="50">
        <f>H7</f>
        <v>8</v>
      </c>
      <c r="C7" s="130">
        <f>'Grouped Data Questions'!C7</f>
        <v>25</v>
      </c>
      <c r="D7" s="131" t="str">
        <f>'Grouped Data Questions'!D7</f>
        <v>&lt;</v>
      </c>
      <c r="E7" s="48" t="str">
        <f>'Grouped Data Questions'!E7</f>
        <v>x</v>
      </c>
      <c r="F7" s="131" t="s">
        <v>35</v>
      </c>
      <c r="G7" s="132">
        <f>'Grouped Data Questions'!G7</f>
        <v>27</v>
      </c>
      <c r="H7" s="133">
        <f>'Grouped Data Questions'!H7</f>
        <v>8</v>
      </c>
      <c r="I7" s="133">
        <f>(G7+C7)/2</f>
        <v>26</v>
      </c>
      <c r="J7" s="133">
        <f>I7*H7</f>
        <v>208</v>
      </c>
      <c r="K7" s="55" t="s">
        <v>42</v>
      </c>
      <c r="L7" s="28">
        <f>G8-C5</f>
        <v>8</v>
      </c>
      <c r="M7" s="28"/>
      <c r="N7" s="28"/>
      <c r="O7" s="15"/>
      <c r="P7" s="15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3.5" customHeight="1">
      <c r="A8" s="49">
        <f>A7+B8</f>
        <v>24</v>
      </c>
      <c r="B8" s="50">
        <f>H8</f>
        <v>3</v>
      </c>
      <c r="C8" s="130">
        <f>'Grouped Data Questions'!C8</f>
        <v>27</v>
      </c>
      <c r="D8" s="131" t="str">
        <f>'Grouped Data Questions'!D8</f>
        <v>&lt;</v>
      </c>
      <c r="E8" s="48" t="str">
        <f>'Grouped Data Questions'!E8</f>
        <v>x</v>
      </c>
      <c r="F8" s="131" t="s">
        <v>35</v>
      </c>
      <c r="G8" s="132">
        <f>'Grouped Data Questions'!G8</f>
        <v>29</v>
      </c>
      <c r="H8" s="133">
        <f>'Grouped Data Questions'!H8</f>
        <v>3</v>
      </c>
      <c r="I8" s="133">
        <f>(G8+C8)/2</f>
        <v>28</v>
      </c>
      <c r="J8" s="133">
        <f>I8*H8</f>
        <v>84</v>
      </c>
      <c r="K8" s="28"/>
      <c r="L8" s="28"/>
      <c r="M8" s="28"/>
      <c r="N8" s="28"/>
      <c r="O8" s="15"/>
      <c r="P8" s="15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3.5" customHeight="1">
      <c r="A9" s="14"/>
      <c r="B9" s="15"/>
      <c r="C9" s="134"/>
      <c r="D9" s="134"/>
      <c r="E9" s="134"/>
      <c r="F9" s="134"/>
      <c r="G9" s="134"/>
      <c r="H9" s="134"/>
      <c r="I9" s="134"/>
      <c r="J9" s="134"/>
      <c r="K9" s="28"/>
      <c r="L9" s="28"/>
      <c r="M9" s="28"/>
      <c r="N9" s="28"/>
      <c r="O9" s="15"/>
      <c r="P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.75">
      <c r="A10" s="14"/>
      <c r="B10" s="15"/>
      <c r="C10" s="134"/>
      <c r="D10" s="134"/>
      <c r="E10" s="38"/>
      <c r="F10" s="38" t="s">
        <v>33</v>
      </c>
      <c r="G10" s="38"/>
      <c r="H10" s="39">
        <f>SUM(H5:H9)</f>
        <v>24</v>
      </c>
      <c r="I10" s="38" t="s">
        <v>34</v>
      </c>
      <c r="J10" s="40">
        <f>SUM(J5:J9)</f>
        <v>592</v>
      </c>
      <c r="K10" s="28"/>
      <c r="L10" s="41"/>
      <c r="M10" s="42"/>
      <c r="N10" s="28"/>
      <c r="O10" s="15"/>
      <c r="P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2.75">
      <c r="A11" s="14"/>
      <c r="B11" s="15"/>
      <c r="C11" s="28"/>
      <c r="D11" s="28"/>
      <c r="E11" s="28"/>
      <c r="F11" s="28"/>
      <c r="G11" s="28"/>
      <c r="H11" s="28"/>
      <c r="I11" s="28"/>
      <c r="J11" s="28"/>
      <c r="K11" s="28"/>
      <c r="L11" s="41"/>
      <c r="M11" s="134"/>
      <c r="N11" s="28"/>
      <c r="O11" s="15"/>
      <c r="P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.75">
      <c r="A12" s="14"/>
      <c r="B12" s="1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5"/>
      <c r="P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5.75">
      <c r="A13" s="14"/>
      <c r="B13" s="15"/>
      <c r="C13" s="28"/>
      <c r="D13" s="28"/>
      <c r="E13" s="28"/>
      <c r="F13" s="28"/>
      <c r="G13" s="33" t="s">
        <v>31</v>
      </c>
      <c r="H13" s="34" t="s">
        <v>32</v>
      </c>
      <c r="I13" s="33" t="s">
        <v>31</v>
      </c>
      <c r="J13" s="82">
        <f>J10</f>
        <v>592</v>
      </c>
      <c r="K13" s="42">
        <f>J10/H10</f>
        <v>24.666666666666668</v>
      </c>
      <c r="L13" s="41"/>
      <c r="M13" s="121"/>
      <c r="N13" s="28"/>
      <c r="O13" s="15"/>
      <c r="P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6.5" thickBot="1">
      <c r="A14" s="103"/>
      <c r="B14" s="104"/>
      <c r="C14" s="105"/>
      <c r="D14" s="105"/>
      <c r="E14" s="105"/>
      <c r="F14" s="105"/>
      <c r="G14" s="210"/>
      <c r="H14" s="185" t="s">
        <v>33</v>
      </c>
      <c r="I14" s="105"/>
      <c r="J14" s="211">
        <f>H10</f>
        <v>24</v>
      </c>
      <c r="K14" s="105"/>
      <c r="L14" s="105"/>
      <c r="M14" s="105"/>
      <c r="N14" s="105"/>
      <c r="O14" s="104"/>
      <c r="P14" s="104"/>
      <c r="Q14" s="123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.75">
      <c r="A15" s="17"/>
      <c r="B15" s="17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7"/>
      <c r="B16" s="17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.75">
      <c r="A17" s="17"/>
      <c r="B17" s="1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7"/>
      <c r="B18" s="1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8:30" ht="12.75"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8:30" ht="12.75"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8:30" ht="12.75"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</sheetData>
  <sheetProtection/>
  <mergeCells count="1">
    <mergeCell ref="C4:G4"/>
  </mergeCells>
  <printOptions horizontalCentered="1"/>
  <pageMargins left="0.2755905511811024" right="0.4330708661417323" top="0.984251968503937" bottom="0.984251968503937" header="0.5118110236220472" footer="0.5118110236220472"/>
  <pageSetup horizontalDpi="360" verticalDpi="360" orientation="portrait" paperSize="9" scale="120" r:id="rId13"/>
  <drawing r:id="rId12"/>
  <legacyDrawing r:id="rId11"/>
  <oleObjects>
    <oleObject progId="Equation.3" shapeId="290663" r:id="rId1"/>
    <oleObject progId="Equation.3" shapeId="290664" r:id="rId2"/>
    <oleObject progId="Equation.3" shapeId="290665" r:id="rId3"/>
    <oleObject progId="Equation.3" shapeId="290666" r:id="rId4"/>
    <oleObject progId="Equation.3" shapeId="290667" r:id="rId5"/>
    <oleObject progId="Equation.3" shapeId="290668" r:id="rId6"/>
    <oleObject progId="Equation.3" shapeId="290670" r:id="rId7"/>
    <oleObject progId="Equation.3" shapeId="290671" r:id="rId8"/>
    <oleObject progId="Equation.3" shapeId="290672" r:id="rId9"/>
    <oleObject progId="Word.Picture.8" shapeId="290673" r:id="rId10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30.140625" style="0" customWidth="1"/>
    <col min="3" max="12" width="7.421875" style="0" customWidth="1"/>
  </cols>
  <sheetData>
    <row r="1" spans="1:32" ht="11.25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>
      <c r="A2" s="147"/>
      <c r="B2" s="257" t="s">
        <v>103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1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8">
      <c r="A3" s="147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8">
      <c r="A4" s="147"/>
      <c r="B4" s="238" t="str">
        <f>IF('Random Numbers'!$A$21=1,'Random Numbers'!B21,IF('Random Numbers'!$A$21=2,'Random Numbers'!B23,IF('Random Numbers'!$A$21=3,'Random Numbers'!B25,'Random Numbers'!B27)))</f>
        <v>Year 10 Test Results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5.25" customHeight="1">
      <c r="A5" s="147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8">
      <c r="A6" s="147"/>
      <c r="B6" s="80" t="str">
        <f>IF('Random Numbers'!$A$21=1,'Random Numbers'!C21,IF('Random Numbers'!$A$21=2,'Random Numbers'!C23,IF('Random Numbers'!$A$21=3,'Random Numbers'!C25,'Random Numbers'!C27)))</f>
        <v>Maths Test %</v>
      </c>
      <c r="C6" s="81">
        <f>IF('Random Numbers'!$A$21=1,'Random Numbers'!C17,IF('Random Numbers'!$A$21=2,'Random Numbers'!C17,IF('Random Numbers'!$A$21=3,'Random Numbers'!C19,'Random Numbers'!C19)))</f>
        <v>7</v>
      </c>
      <c r="D6" s="81">
        <f>IF('Random Numbers'!$A$21=1,'Random Numbers'!D17,IF('Random Numbers'!$A$21=2,'Random Numbers'!D17,IF('Random Numbers'!$A$21=3,'Random Numbers'!D19,'Random Numbers'!D19)))</f>
        <v>9</v>
      </c>
      <c r="E6" s="81">
        <f>IF('Random Numbers'!$A$21=1,'Random Numbers'!E17,IF('Random Numbers'!$A$21=2,'Random Numbers'!E17,IF('Random Numbers'!$A$21=3,'Random Numbers'!E19,'Random Numbers'!E19)))</f>
        <v>10</v>
      </c>
      <c r="F6" s="81">
        <f>IF('Random Numbers'!$A$21=1,'Random Numbers'!F17,IF('Random Numbers'!$A$21=2,'Random Numbers'!F17,IF('Random Numbers'!$A$21=3,'Random Numbers'!F19,'Random Numbers'!F19)))</f>
        <v>16</v>
      </c>
      <c r="G6" s="81">
        <f>IF('Random Numbers'!$A$21=1,'Random Numbers'!G17,IF('Random Numbers'!$A$21=2,'Random Numbers'!G17,IF('Random Numbers'!$A$21=3,'Random Numbers'!G19,'Random Numbers'!G19)))</f>
        <v>20</v>
      </c>
      <c r="H6" s="81">
        <f>IF('Random Numbers'!$A$21=1,'Random Numbers'!H17,IF('Random Numbers'!$A$21=2,'Random Numbers'!H17,IF('Random Numbers'!$A$21=3,'Random Numbers'!H19,'Random Numbers'!H19)))</f>
        <v>31</v>
      </c>
      <c r="I6" s="81">
        <f>IF('Random Numbers'!$A$21=1,'Random Numbers'!I17,IF('Random Numbers'!$A$21=2,'Random Numbers'!I17,IF('Random Numbers'!$A$21=3,'Random Numbers'!I19,'Random Numbers'!I19)))</f>
        <v>34</v>
      </c>
      <c r="J6" s="81">
        <f>IF('Random Numbers'!$A$21=1,'Random Numbers'!J17,IF('Random Numbers'!$A$21=2,'Random Numbers'!J17,IF('Random Numbers'!$A$21=3,'Random Numbers'!J19,'Random Numbers'!J19)))</f>
        <v>46</v>
      </c>
      <c r="K6" s="81">
        <f>IF('Random Numbers'!$A$21=1,'Random Numbers'!K17,IF('Random Numbers'!$A$21=2,'Random Numbers'!K17,IF('Random Numbers'!$A$21=3,'Random Numbers'!K19,'Random Numbers'!K19)))</f>
        <v>58</v>
      </c>
      <c r="L6" s="81">
        <f>IF('Random Numbers'!$A$21=1,'Random Numbers'!L17,IF('Random Numbers'!$A$21=2,'Random Numbers'!L17,IF('Random Numbers'!$A$21=3,'Random Numbers'!L19,'Random Numbers'!L19)))</f>
        <v>63</v>
      </c>
      <c r="M6" s="21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8">
      <c r="A7" s="147"/>
      <c r="B7" s="80" t="str">
        <f>IF('Random Numbers'!$A$21=1,'Random Numbers'!C22,IF('Random Numbers'!$A$21=2,'Random Numbers'!C24,IF('Random Numbers'!$A$21=3,'Random Numbers'!C26,'Random Numbers'!C28)))</f>
        <v>Science Test %</v>
      </c>
      <c r="C7" s="81">
        <f>IF('Random Numbers'!$A$21=1,'Random Numbers'!C18,IF('Random Numbers'!$A$21=2,'Random Numbers'!C18,IF('Random Numbers'!$A$21=3,'Random Numbers'!C20,'Random Numbers'!C20)))</f>
        <v>1</v>
      </c>
      <c r="D7" s="81">
        <f>IF('Random Numbers'!$A$21=1,'Random Numbers'!D18,IF('Random Numbers'!$A$21=2,'Random Numbers'!D18,IF('Random Numbers'!$A$21=3,'Random Numbers'!D20,'Random Numbers'!D20)))</f>
        <v>12</v>
      </c>
      <c r="E7" s="81">
        <f>IF('Random Numbers'!$A$21=1,'Random Numbers'!E18,IF('Random Numbers'!$A$21=2,'Random Numbers'!E18,IF('Random Numbers'!$A$21=3,'Random Numbers'!E20,'Random Numbers'!E20)))</f>
        <v>15</v>
      </c>
      <c r="F7" s="81">
        <f>IF('Random Numbers'!$A$21=1,'Random Numbers'!F18,IF('Random Numbers'!$A$21=2,'Random Numbers'!F18,IF('Random Numbers'!$A$21=3,'Random Numbers'!F20,'Random Numbers'!F20)))</f>
        <v>15</v>
      </c>
      <c r="G7" s="81">
        <f>IF('Random Numbers'!$A$21=1,'Random Numbers'!G18,IF('Random Numbers'!$A$21=2,'Random Numbers'!G18,IF('Random Numbers'!$A$21=3,'Random Numbers'!G20,'Random Numbers'!G20)))</f>
        <v>21</v>
      </c>
      <c r="H7" s="81">
        <f>IF('Random Numbers'!$A$21=1,'Random Numbers'!H18,IF('Random Numbers'!$A$21=2,'Random Numbers'!H18,IF('Random Numbers'!$A$21=3,'Random Numbers'!H20,'Random Numbers'!H20)))</f>
        <v>32</v>
      </c>
      <c r="I7" s="81">
        <f>IF('Random Numbers'!$A$21=1,'Random Numbers'!I18,IF('Random Numbers'!$A$21=2,'Random Numbers'!I18,IF('Random Numbers'!$A$21=3,'Random Numbers'!I20,'Random Numbers'!I20)))</f>
        <v>36</v>
      </c>
      <c r="J7" s="81">
        <f>IF('Random Numbers'!$A$21=1,'Random Numbers'!J18,IF('Random Numbers'!$A$21=2,'Random Numbers'!J18,IF('Random Numbers'!$A$21=3,'Random Numbers'!J20,'Random Numbers'!J20)))</f>
        <v>49</v>
      </c>
      <c r="K7" s="81">
        <f>IF('Random Numbers'!$A$21=1,'Random Numbers'!K18,IF('Random Numbers'!$A$21=2,'Random Numbers'!K18,IF('Random Numbers'!$A$21=3,'Random Numbers'!K20,'Random Numbers'!K20)))</f>
        <v>59</v>
      </c>
      <c r="L7" s="81">
        <f>IF('Random Numbers'!$A$21=1,'Random Numbers'!L18,IF('Random Numbers'!$A$21=2,'Random Numbers'!L18,IF('Random Numbers'!$A$21=3,'Random Numbers'!L20,'Random Numbers'!L20)))</f>
        <v>60</v>
      </c>
      <c r="M7" s="21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5.25" customHeight="1">
      <c r="A8" s="147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">
      <c r="A9" s="147"/>
      <c r="B9" s="216" t="s">
        <v>105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7.5" customHeight="1">
      <c r="A10" s="147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8">
      <c r="A11" s="147"/>
      <c r="B11" s="216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6.75" customHeight="1">
      <c r="A12" s="14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8">
      <c r="A13" s="147"/>
      <c r="B13" s="218" t="s">
        <v>107</v>
      </c>
      <c r="C13" s="256" t="str">
        <f>B6</f>
        <v>Maths Test %</v>
      </c>
      <c r="D13" s="256"/>
      <c r="E13" s="256"/>
      <c r="F13" s="256"/>
      <c r="G13" s="216" t="s">
        <v>108</v>
      </c>
      <c r="H13" s="256" t="str">
        <f>B7</f>
        <v>Science Test %</v>
      </c>
      <c r="I13" s="256"/>
      <c r="J13" s="256"/>
      <c r="K13" s="256"/>
      <c r="L13" s="216" t="s">
        <v>109</v>
      </c>
      <c r="M13" s="219">
        <f ca="1">RANDBETWEEN(25,75)</f>
        <v>32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6.75" customHeight="1">
      <c r="A14" s="147"/>
      <c r="B14" s="218"/>
      <c r="C14" s="220"/>
      <c r="D14" s="217"/>
      <c r="E14" s="217"/>
      <c r="F14" s="196"/>
      <c r="G14" s="216"/>
      <c r="H14" s="220"/>
      <c r="I14" s="220"/>
      <c r="J14" s="220"/>
      <c r="K14" s="220"/>
      <c r="L14" s="216"/>
      <c r="M14" s="22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8">
      <c r="A15" s="147"/>
      <c r="B15" s="218" t="s">
        <v>107</v>
      </c>
      <c r="C15" s="256" t="str">
        <f>B7</f>
        <v>Science Test %</v>
      </c>
      <c r="D15" s="256"/>
      <c r="E15" s="256"/>
      <c r="F15" s="256"/>
      <c r="G15" s="216" t="s">
        <v>108</v>
      </c>
      <c r="H15" s="256" t="str">
        <f>B6</f>
        <v>Maths Test %</v>
      </c>
      <c r="I15" s="256"/>
      <c r="J15" s="256"/>
      <c r="K15" s="256"/>
      <c r="L15" s="216" t="s">
        <v>109</v>
      </c>
      <c r="M15" s="219">
        <f ca="1">RANDBETWEEN(25,75)</f>
        <v>52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>
      <c r="A16" s="147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21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>
      <c r="A17" s="147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2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>
      <c r="A18" s="147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21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>
      <c r="A19" s="147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21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8.75">
      <c r="A20" s="147"/>
      <c r="B20" s="258" t="str">
        <f>B7</f>
        <v>Science Test %</v>
      </c>
      <c r="C20" s="196"/>
      <c r="D20" s="196"/>
      <c r="E20" s="196"/>
      <c r="F20" s="196"/>
      <c r="G20" s="196"/>
      <c r="H20" s="196"/>
      <c r="I20" s="196"/>
      <c r="J20" s="239" t="s">
        <v>166</v>
      </c>
      <c r="K20" s="196"/>
      <c r="L20" s="196"/>
      <c r="M20" s="21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>
      <c r="A21" s="147"/>
      <c r="B21" s="258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21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>
      <c r="A22" s="147"/>
      <c r="B22" s="25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21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>
      <c r="A23" s="147"/>
      <c r="B23" s="258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21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>
      <c r="A24" s="147"/>
      <c r="B24" s="258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21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>
      <c r="A25" s="147"/>
      <c r="B25" s="258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21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>
      <c r="A26" s="147"/>
      <c r="B26" s="258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21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>
      <c r="A27" s="147"/>
      <c r="B27" s="258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21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>
      <c r="A28" s="147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21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>
      <c r="A29" s="147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21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">
      <c r="A30" s="147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21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>
      <c r="A31" s="147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21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>
      <c r="A32" s="147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21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>
      <c r="A33" s="147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21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>
      <c r="A34" s="147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21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 thickBot="1">
      <c r="A35" s="154"/>
      <c r="B35" s="222"/>
      <c r="C35" s="222"/>
      <c r="D35" s="222"/>
      <c r="E35" s="222" t="str">
        <f>B6</f>
        <v>Maths Test %</v>
      </c>
      <c r="F35" s="222"/>
      <c r="G35" s="222"/>
      <c r="H35" s="222"/>
      <c r="I35" s="222"/>
      <c r="J35" s="222"/>
      <c r="K35" s="222"/>
      <c r="L35" s="222"/>
      <c r="M35" s="2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</sheetData>
  <sheetProtection/>
  <mergeCells count="6">
    <mergeCell ref="C13:F13"/>
    <mergeCell ref="C15:F15"/>
    <mergeCell ref="H13:K13"/>
    <mergeCell ref="H15:K15"/>
    <mergeCell ref="B2:L2"/>
    <mergeCell ref="B20:B27"/>
  </mergeCells>
  <printOptions/>
  <pageMargins left="0.21" right="0.15" top="0.7480314960629921" bottom="0.7480314960629921" header="0.31496062992125984" footer="0.31496062992125984"/>
  <pageSetup horizontalDpi="360" verticalDpi="36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16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.00390625" style="0" customWidth="1"/>
    <col min="2" max="2" width="30.140625" style="0" customWidth="1"/>
    <col min="3" max="12" width="7.421875" style="0" customWidth="1"/>
  </cols>
  <sheetData>
    <row r="1" spans="1:32" ht="11.25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>
      <c r="A2" s="147"/>
      <c r="B2" s="257" t="s">
        <v>103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196"/>
      <c r="N2" s="21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8">
      <c r="A3" s="147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196"/>
      <c r="N3" s="21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8">
      <c r="A4" s="147"/>
      <c r="B4" s="238" t="str">
        <f>IF('Random Numbers'!$A$21=1,'Random Numbers'!B21,IF('Random Numbers'!$A$21=2,'Random Numbers'!B23,IF('Random Numbers'!$A$21=3,'Random Numbers'!B25,'Random Numbers'!B27)))</f>
        <v>Year 10 Test Results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196"/>
      <c r="N4" s="21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5.25" customHeight="1">
      <c r="A5" s="147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196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8">
      <c r="A6" s="147"/>
      <c r="B6" s="80" t="str">
        <f>IF('Random Numbers'!$A$21=1,'Random Numbers'!C21,IF('Random Numbers'!$A$21=2,'Random Numbers'!C23,IF('Random Numbers'!$A$21=3,'Random Numbers'!C25,'Random Numbers'!C27)))</f>
        <v>Maths Test %</v>
      </c>
      <c r="C6" s="81">
        <f>IF('Random Numbers'!$A$21=1,'Random Numbers'!C17,IF('Random Numbers'!$A$21=2,'Random Numbers'!C17,IF('Random Numbers'!$A$21=3,'Random Numbers'!C19,'Random Numbers'!C19)))</f>
        <v>7</v>
      </c>
      <c r="D6" s="81">
        <f>IF('Random Numbers'!$A$21=1,'Random Numbers'!D17,IF('Random Numbers'!$A$21=2,'Random Numbers'!D17,IF('Random Numbers'!$A$21=3,'Random Numbers'!D19,'Random Numbers'!D19)))</f>
        <v>9</v>
      </c>
      <c r="E6" s="81">
        <f>IF('Random Numbers'!$A$21=1,'Random Numbers'!E17,IF('Random Numbers'!$A$21=2,'Random Numbers'!E17,IF('Random Numbers'!$A$21=3,'Random Numbers'!E19,'Random Numbers'!E19)))</f>
        <v>10</v>
      </c>
      <c r="F6" s="81">
        <f>IF('Random Numbers'!$A$21=1,'Random Numbers'!F17,IF('Random Numbers'!$A$21=2,'Random Numbers'!F17,IF('Random Numbers'!$A$21=3,'Random Numbers'!F19,'Random Numbers'!F19)))</f>
        <v>16</v>
      </c>
      <c r="G6" s="81">
        <f>IF('Random Numbers'!$A$21=1,'Random Numbers'!G17,IF('Random Numbers'!$A$21=2,'Random Numbers'!G17,IF('Random Numbers'!$A$21=3,'Random Numbers'!G19,'Random Numbers'!G19)))</f>
        <v>20</v>
      </c>
      <c r="H6" s="81">
        <f>IF('Random Numbers'!$A$21=1,'Random Numbers'!H17,IF('Random Numbers'!$A$21=2,'Random Numbers'!H17,IF('Random Numbers'!$A$21=3,'Random Numbers'!H19,'Random Numbers'!H19)))</f>
        <v>31</v>
      </c>
      <c r="I6" s="81">
        <f>IF('Random Numbers'!$A$21=1,'Random Numbers'!I17,IF('Random Numbers'!$A$21=2,'Random Numbers'!I17,IF('Random Numbers'!$A$21=3,'Random Numbers'!I19,'Random Numbers'!I19)))</f>
        <v>34</v>
      </c>
      <c r="J6" s="81">
        <f>IF('Random Numbers'!$A$21=1,'Random Numbers'!J17,IF('Random Numbers'!$A$21=2,'Random Numbers'!J17,IF('Random Numbers'!$A$21=3,'Random Numbers'!J19,'Random Numbers'!J19)))</f>
        <v>46</v>
      </c>
      <c r="K6" s="81">
        <f>IF('Random Numbers'!$A$21=1,'Random Numbers'!K17,IF('Random Numbers'!$A$21=2,'Random Numbers'!K17,IF('Random Numbers'!$A$21=3,'Random Numbers'!K19,'Random Numbers'!K19)))</f>
        <v>58</v>
      </c>
      <c r="L6" s="81">
        <f>IF('Random Numbers'!$A$21=1,'Random Numbers'!L17,IF('Random Numbers'!$A$21=2,'Random Numbers'!L17,IF('Random Numbers'!$A$21=3,'Random Numbers'!L19,'Random Numbers'!L19)))</f>
        <v>63</v>
      </c>
      <c r="M6" s="196"/>
      <c r="N6" s="21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8">
      <c r="A7" s="147"/>
      <c r="B7" s="80" t="str">
        <f>IF('Random Numbers'!$A$21=1,'Random Numbers'!C22,IF('Random Numbers'!$A$21=2,'Random Numbers'!C24,IF('Random Numbers'!$A$21=3,'Random Numbers'!C26,'Random Numbers'!C28)))</f>
        <v>Science Test %</v>
      </c>
      <c r="C7" s="81">
        <f>IF('Random Numbers'!$A$21=1,'Random Numbers'!C18,IF('Random Numbers'!$A$21=2,'Random Numbers'!C18,IF('Random Numbers'!$A$21=3,'Random Numbers'!C20,'Random Numbers'!C20)))</f>
        <v>1</v>
      </c>
      <c r="D7" s="81">
        <f>IF('Random Numbers'!$A$21=1,'Random Numbers'!D18,IF('Random Numbers'!$A$21=2,'Random Numbers'!D18,IF('Random Numbers'!$A$21=3,'Random Numbers'!D20,'Random Numbers'!D20)))</f>
        <v>12</v>
      </c>
      <c r="E7" s="81">
        <f>IF('Random Numbers'!$A$21=1,'Random Numbers'!E18,IF('Random Numbers'!$A$21=2,'Random Numbers'!E18,IF('Random Numbers'!$A$21=3,'Random Numbers'!E20,'Random Numbers'!E20)))</f>
        <v>15</v>
      </c>
      <c r="F7" s="81">
        <f>IF('Random Numbers'!$A$21=1,'Random Numbers'!F18,IF('Random Numbers'!$A$21=2,'Random Numbers'!F18,IF('Random Numbers'!$A$21=3,'Random Numbers'!F20,'Random Numbers'!F20)))</f>
        <v>15</v>
      </c>
      <c r="G7" s="81">
        <f>IF('Random Numbers'!$A$21=1,'Random Numbers'!G18,IF('Random Numbers'!$A$21=2,'Random Numbers'!G18,IF('Random Numbers'!$A$21=3,'Random Numbers'!G20,'Random Numbers'!G20)))</f>
        <v>21</v>
      </c>
      <c r="H7" s="81">
        <f>IF('Random Numbers'!$A$21=1,'Random Numbers'!H18,IF('Random Numbers'!$A$21=2,'Random Numbers'!H18,IF('Random Numbers'!$A$21=3,'Random Numbers'!H20,'Random Numbers'!H20)))</f>
        <v>32</v>
      </c>
      <c r="I7" s="81">
        <f>IF('Random Numbers'!$A$21=1,'Random Numbers'!I18,IF('Random Numbers'!$A$21=2,'Random Numbers'!I18,IF('Random Numbers'!$A$21=3,'Random Numbers'!I20,'Random Numbers'!I20)))</f>
        <v>36</v>
      </c>
      <c r="J7" s="81">
        <f>IF('Random Numbers'!$A$21=1,'Random Numbers'!J18,IF('Random Numbers'!$A$21=2,'Random Numbers'!J18,IF('Random Numbers'!$A$21=3,'Random Numbers'!J20,'Random Numbers'!J20)))</f>
        <v>49</v>
      </c>
      <c r="K7" s="81">
        <f>IF('Random Numbers'!$A$21=1,'Random Numbers'!K18,IF('Random Numbers'!$A$21=2,'Random Numbers'!K18,IF('Random Numbers'!$A$21=3,'Random Numbers'!K20,'Random Numbers'!K20)))</f>
        <v>59</v>
      </c>
      <c r="L7" s="81">
        <f>IF('Random Numbers'!$A$21=1,'Random Numbers'!L18,IF('Random Numbers'!$A$21=2,'Random Numbers'!L18,IF('Random Numbers'!$A$21=3,'Random Numbers'!L20,'Random Numbers'!L20)))</f>
        <v>60</v>
      </c>
      <c r="M7" s="196"/>
      <c r="N7" s="21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5.25" customHeight="1">
      <c r="A8" s="147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196"/>
      <c r="N8" s="21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">
      <c r="A9" s="147"/>
      <c r="B9" s="216" t="s">
        <v>105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196"/>
      <c r="N9" s="21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7.5" customHeight="1">
      <c r="A10" s="147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196"/>
      <c r="N10" s="21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8">
      <c r="A11" s="147"/>
      <c r="B11" s="216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196"/>
      <c r="N11" s="21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6.75" customHeight="1" thickBot="1">
      <c r="A12" s="14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196"/>
      <c r="N12" s="21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8.75" thickBot="1">
      <c r="A13" s="147"/>
      <c r="B13" s="218" t="s">
        <v>107</v>
      </c>
      <c r="C13" s="256" t="str">
        <f>B6</f>
        <v>Maths Test %</v>
      </c>
      <c r="D13" s="256"/>
      <c r="E13" s="256"/>
      <c r="F13" s="256"/>
      <c r="G13" s="216" t="s">
        <v>108</v>
      </c>
      <c r="H13" s="256" t="str">
        <f>B7</f>
        <v>Science Test %</v>
      </c>
      <c r="I13" s="256"/>
      <c r="J13" s="256"/>
      <c r="K13" s="256"/>
      <c r="L13" s="216" t="s">
        <v>109</v>
      </c>
      <c r="M13" s="224">
        <f ca="1">RANDBETWEEN(25,75)</f>
        <v>74</v>
      </c>
      <c r="N13" s="22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6.75" customHeight="1" thickBot="1">
      <c r="A14" s="147"/>
      <c r="B14" s="218"/>
      <c r="C14" s="220"/>
      <c r="D14" s="217"/>
      <c r="E14" s="217"/>
      <c r="F14" s="196"/>
      <c r="G14" s="216"/>
      <c r="H14" s="220"/>
      <c r="I14" s="220"/>
      <c r="J14" s="220"/>
      <c r="K14" s="220"/>
      <c r="L14" s="216"/>
      <c r="M14" s="225"/>
      <c r="N14" s="21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8.75" thickBot="1">
      <c r="A15" s="147"/>
      <c r="B15" s="218" t="s">
        <v>107</v>
      </c>
      <c r="C15" s="256" t="str">
        <f>B7</f>
        <v>Science Test %</v>
      </c>
      <c r="D15" s="256"/>
      <c r="E15" s="256"/>
      <c r="F15" s="256"/>
      <c r="G15" s="216" t="s">
        <v>108</v>
      </c>
      <c r="H15" s="256" t="str">
        <f>B6</f>
        <v>Maths Test %</v>
      </c>
      <c r="I15" s="256"/>
      <c r="J15" s="256"/>
      <c r="K15" s="256"/>
      <c r="L15" s="216" t="s">
        <v>109</v>
      </c>
      <c r="M15" s="224">
        <f ca="1">RANDBETWEEN(25,75)</f>
        <v>58</v>
      </c>
      <c r="N15" s="22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>
      <c r="A16" s="147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21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>
      <c r="A17" s="147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21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>
      <c r="A18" s="147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21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>
      <c r="A19" s="147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21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8.75">
      <c r="A20" s="147"/>
      <c r="B20" s="258" t="str">
        <f>B7</f>
        <v>Science Test %</v>
      </c>
      <c r="C20" s="196"/>
      <c r="D20" s="196"/>
      <c r="E20" s="196"/>
      <c r="F20" s="196"/>
      <c r="G20" s="196"/>
      <c r="H20" s="196"/>
      <c r="I20" s="196"/>
      <c r="J20" s="239" t="s">
        <v>166</v>
      </c>
      <c r="K20" s="196"/>
      <c r="L20" s="196"/>
      <c r="M20" s="196"/>
      <c r="N20" s="21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>
      <c r="A21" s="147"/>
      <c r="B21" s="258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21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>
      <c r="A22" s="147"/>
      <c r="B22" s="25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21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>
      <c r="A23" s="147"/>
      <c r="B23" s="258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21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>
      <c r="A24" s="147"/>
      <c r="B24" s="258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21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>
      <c r="A25" s="147"/>
      <c r="B25" s="258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21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>
      <c r="A26" s="147"/>
      <c r="B26" s="258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21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>
      <c r="A27" s="147"/>
      <c r="B27" s="258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21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>
      <c r="A28" s="147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21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>
      <c r="A29" s="147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21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">
      <c r="A30" s="147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21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>
      <c r="A31" s="147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21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>
      <c r="A32" s="147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21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>
      <c r="A33" s="147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21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>
      <c r="A34" s="147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21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 thickBot="1">
      <c r="A35" s="154"/>
      <c r="B35" s="222"/>
      <c r="C35" s="222"/>
      <c r="D35" s="222"/>
      <c r="E35" s="222" t="str">
        <f>B6</f>
        <v>Maths Test %</v>
      </c>
      <c r="F35" s="202"/>
      <c r="G35" s="222"/>
      <c r="H35" s="222"/>
      <c r="I35" s="222"/>
      <c r="J35" s="222"/>
      <c r="K35" s="222"/>
      <c r="L35" s="222"/>
      <c r="M35" s="222"/>
      <c r="N35" s="22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</sheetData>
  <sheetProtection/>
  <mergeCells count="6">
    <mergeCell ref="B2:L2"/>
    <mergeCell ref="C13:F13"/>
    <mergeCell ref="H13:K13"/>
    <mergeCell ref="C15:F15"/>
    <mergeCell ref="H15:K15"/>
    <mergeCell ref="B20:B27"/>
  </mergeCells>
  <printOptions/>
  <pageMargins left="0.35" right="0.25" top="0.75" bottom="0.75" header="0.3" footer="0.3"/>
  <pageSetup horizontalDpi="360" verticalDpi="360" orientation="portrait" paperSize="9" scale="7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2009-12-29T15:46:28Z</cp:lastPrinted>
  <dcterms:created xsi:type="dcterms:W3CDTF">2009-12-22T19:26:09Z</dcterms:created>
  <dcterms:modified xsi:type="dcterms:W3CDTF">2010-01-04T14:39:45Z</dcterms:modified>
  <cp:category/>
  <cp:version/>
  <cp:contentType/>
  <cp:contentStatus/>
</cp:coreProperties>
</file>