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340" windowHeight="8835" activeTab="0"/>
  </bookViews>
  <sheets>
    <sheet name="Questions" sheetId="1" r:id="rId1"/>
    <sheet name="Answers" sheetId="2" r:id="rId2"/>
  </sheets>
  <definedNames>
    <definedName name="_xlnm.Print_Area" localSheetId="1">'Answers'!$A$1:$J$61</definedName>
    <definedName name="_xlnm.Print_Area" localSheetId="0">'Questions'!$A$1:$J$60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<sst xmlns="http://schemas.openxmlformats.org/spreadsheetml/2006/main" count="171" uniqueCount="31">
  <si>
    <t>Complete the following tables, find the modal group and calculate the mean</t>
  </si>
  <si>
    <r>
      <t xml:space="preserve">x </t>
    </r>
    <r>
      <rPr>
        <sz val="14"/>
        <rFont val="Arial"/>
        <family val="0"/>
      </rPr>
      <t xml:space="preserve">x </t>
    </r>
    <r>
      <rPr>
        <i/>
        <sz val="14"/>
        <rFont val="Times New Roman"/>
        <family val="1"/>
      </rPr>
      <t>f</t>
    </r>
  </si>
  <si>
    <r>
      <t>Shoe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</si>
  <si>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Frequency (</t>
    </r>
    <r>
      <rPr>
        <i/>
        <sz val="14"/>
        <rFont val="Times New Roman"/>
        <family val="1"/>
      </rPr>
      <t>f</t>
    </r>
    <r>
      <rPr>
        <sz val="14"/>
        <rFont val="Times New Roman"/>
        <family val="1"/>
      </rPr>
      <t>)</t>
    </r>
  </si>
  <si>
    <t>Total</t>
  </si>
  <si>
    <t xml:space="preserve">Mean </t>
  </si>
  <si>
    <t>=</t>
  </si>
  <si>
    <t>Mean =</t>
  </si>
  <si>
    <t>1.</t>
  </si>
  <si>
    <t>2.</t>
  </si>
  <si>
    <t>3.</t>
  </si>
  <si>
    <r>
      <t>Weight in Kg  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</si>
  <si>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Height in cm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</si>
  <si>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t>4.</t>
  </si>
  <si>
    <r>
      <t>Handspan in cm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</si>
  <si>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t>5.</t>
  </si>
  <si>
    <t>6.</t>
  </si>
  <si>
    <t>7.</t>
  </si>
  <si>
    <t>8.</t>
  </si>
  <si>
    <r>
      <t>Collar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</si>
  <si>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Weight in Kg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</si>
  <si>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Height in cm (</t>
    </r>
    <r>
      <rPr>
        <i/>
        <sz val="14"/>
        <rFont val="Times New Roman"/>
        <family val="1"/>
      </rPr>
      <t>x)</t>
    </r>
  </si>
  <si>
    <r>
      <t xml:space="preserve">Total </t>
    </r>
    <r>
      <rPr>
        <i/>
        <sz val="14"/>
        <rFont val="Times New Roman"/>
        <family val="1"/>
      </rPr>
      <t>f</t>
    </r>
  </si>
  <si>
    <r>
      <t xml:space="preserve">Total </t>
    </r>
    <r>
      <rPr>
        <i/>
        <u val="single"/>
        <sz val="14"/>
        <rFont val="Times New Roman"/>
        <family val="1"/>
      </rPr>
      <t>xf</t>
    </r>
  </si>
  <si>
    <t>N.B. All answers to 1 decimal place</t>
  </si>
  <si>
    <t>Use this button to generate</t>
  </si>
  <si>
    <t xml:space="preserve">different values for the </t>
  </si>
  <si>
    <t>questions</t>
  </si>
  <si>
    <t>If the values do not change</t>
  </si>
  <si>
    <t>press the button until they do</t>
  </si>
  <si>
    <t xml:space="preserve">            Question Paper Ref: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</si>
</sst>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Arial"/>
      <family val="0"/>
    </font>
    <font>
      <i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2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17"/>
      <name val="Comic Sans MS"/>
      <family val="2"/>
    </font>
    <font>
      <sz val="12"/>
      <color indexed="20"/>
      <name val="Comic Sans MS"/>
      <family val="2"/>
    </font>
    <font>
      <sz val="12"/>
      <color indexed="60"/>
      <name val="Comic Sans MS"/>
      <family val="2"/>
    </font>
    <font>
      <sz val="12"/>
      <color indexed="62"/>
      <name val="Comic Sans MS"/>
      <family val="2"/>
    </font>
    <font>
      <b/>
      <sz val="12"/>
      <color indexed="63"/>
      <name val="Comic Sans MS"/>
      <family val="2"/>
    </font>
    <font>
      <b/>
      <sz val="12"/>
      <color indexed="52"/>
      <name val="Comic Sans MS"/>
      <family val="2"/>
    </font>
    <font>
      <sz val="12"/>
      <color indexed="52"/>
      <name val="Comic Sans MS"/>
      <family val="2"/>
    </font>
    <font>
      <b/>
      <sz val="12"/>
      <color indexed="9"/>
      <name val="Comic Sans MS"/>
      <family val="2"/>
    </font>
    <font>
      <sz val="12"/>
      <color indexed="10"/>
      <name val="Comic Sans MS"/>
      <family val="2"/>
    </font>
    <font>
      <i/>
      <sz val="12"/>
      <color indexed="23"/>
      <name val="Comic Sans MS"/>
      <family val="2"/>
    </font>
    <font>
      <b/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8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sz val="10"/>
      <color indexed="8"/>
      <name val="Times New Roman"/>
      <family val="0"/>
    </font>
    <font>
      <sz val="24"/>
      <color indexed="62"/>
      <name val="Times New Roman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14" xfId="0" applyFont="1" applyFill="1" applyBorder="1" applyAlignment="1" applyProtection="1">
      <alignment/>
      <protection hidden="1"/>
    </xf>
    <xf numFmtId="0" fontId="11" fillId="33" borderId="13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3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5" fillId="34" borderId="11" xfId="0" applyFont="1" applyFill="1" applyBorder="1" applyAlignment="1" applyProtection="1">
      <alignment horizontal="centerContinuous"/>
      <protection hidden="1"/>
    </xf>
    <xf numFmtId="0" fontId="14" fillId="34" borderId="11" xfId="0" applyFont="1" applyFill="1" applyBorder="1" applyAlignment="1" applyProtection="1">
      <alignment horizontal="centerContinuous"/>
      <protection hidden="1"/>
    </xf>
    <xf numFmtId="0" fontId="11" fillId="34" borderId="11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Border="1" applyAlignment="1" applyProtection="1">
      <alignment horizontal="centerContinuous"/>
      <protection hidden="1"/>
    </xf>
    <xf numFmtId="0" fontId="14" fillId="34" borderId="0" xfId="0" applyFont="1" applyFill="1" applyBorder="1" applyAlignment="1" applyProtection="1">
      <alignment horizontal="centerContinuous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14" xfId="0" applyFon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7" fillId="34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18</xdr:row>
      <xdr:rowOff>9525</xdr:rowOff>
    </xdr:from>
    <xdr:to>
      <xdr:col>5</xdr:col>
      <xdr:colOff>0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3086100" y="40767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0</xdr:rowOff>
    </xdr:from>
    <xdr:to>
      <xdr:col>4</xdr:col>
      <xdr:colOff>561975</xdr:colOff>
      <xdr:row>17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3105150" y="38290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47625</xdr:rowOff>
    </xdr:from>
    <xdr:to>
      <xdr:col>4</xdr:col>
      <xdr:colOff>571500</xdr:colOff>
      <xdr:row>19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114675" y="41148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0</xdr:rowOff>
    </xdr:from>
    <xdr:to>
      <xdr:col>2</xdr:col>
      <xdr:colOff>666750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3</xdr:col>
      <xdr:colOff>714375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2343150" y="3667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" name="Line 6"/>
        <xdr:cNvSpPr>
          <a:spLocks/>
        </xdr:cNvSpPr>
      </xdr:nvSpPr>
      <xdr:spPr>
        <a:xfrm>
          <a:off x="3086100" y="7115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0</xdr:rowOff>
    </xdr:from>
    <xdr:to>
      <xdr:col>4</xdr:col>
      <xdr:colOff>561975</xdr:colOff>
      <xdr:row>30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3105150" y="6867525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47625</xdr:rowOff>
    </xdr:from>
    <xdr:to>
      <xdr:col>4</xdr:col>
      <xdr:colOff>571500</xdr:colOff>
      <xdr:row>32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3114675" y="7153275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0</xdr:rowOff>
    </xdr:from>
    <xdr:to>
      <xdr:col>2</xdr:col>
      <xdr:colOff>666750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6705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0</xdr:rowOff>
    </xdr:from>
    <xdr:to>
      <xdr:col>3</xdr:col>
      <xdr:colOff>714375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343150" y="670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9525</xdr:rowOff>
    </xdr:from>
    <xdr:to>
      <xdr:col>5</xdr:col>
      <xdr:colOff>0</xdr:colOff>
      <xdr:row>44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086100" y="10153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43</xdr:row>
      <xdr:rowOff>0</xdr:rowOff>
    </xdr:from>
    <xdr:to>
      <xdr:col>4</xdr:col>
      <xdr:colOff>561975</xdr:colOff>
      <xdr:row>43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3105150" y="99060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44</xdr:row>
      <xdr:rowOff>47625</xdr:rowOff>
    </xdr:from>
    <xdr:to>
      <xdr:col>4</xdr:col>
      <xdr:colOff>571500</xdr:colOff>
      <xdr:row>45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3114675" y="101917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666750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1466850" y="9744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42</xdr:row>
      <xdr:rowOff>0</xdr:rowOff>
    </xdr:from>
    <xdr:to>
      <xdr:col>3</xdr:col>
      <xdr:colOff>714375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2343150" y="9744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9525</xdr:rowOff>
    </xdr:from>
    <xdr:to>
      <xdr:col>5</xdr:col>
      <xdr:colOff>0</xdr:colOff>
      <xdr:row>57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3086100" y="13430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</xdr:row>
      <xdr:rowOff>0</xdr:rowOff>
    </xdr:from>
    <xdr:to>
      <xdr:col>4</xdr:col>
      <xdr:colOff>561975</xdr:colOff>
      <xdr:row>56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3105150" y="131826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57</xdr:row>
      <xdr:rowOff>47625</xdr:rowOff>
    </xdr:from>
    <xdr:to>
      <xdr:col>4</xdr:col>
      <xdr:colOff>571500</xdr:colOff>
      <xdr:row>58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3114675" y="134683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0</xdr:rowOff>
    </xdr:from>
    <xdr:to>
      <xdr:col>2</xdr:col>
      <xdr:colOff>666750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13020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55</xdr:row>
      <xdr:rowOff>0</xdr:rowOff>
    </xdr:from>
    <xdr:to>
      <xdr:col>3</xdr:col>
      <xdr:colOff>714375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2343150" y="13020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21" name="Line 26"/>
        <xdr:cNvSpPr>
          <a:spLocks/>
        </xdr:cNvSpPr>
      </xdr:nvSpPr>
      <xdr:spPr>
        <a:xfrm>
          <a:off x="6591300" y="4076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0</xdr:rowOff>
    </xdr:from>
    <xdr:to>
      <xdr:col>9</xdr:col>
      <xdr:colOff>561975</xdr:colOff>
      <xdr:row>17</xdr:row>
      <xdr:rowOff>209550</xdr:rowOff>
    </xdr:to>
    <xdr:sp>
      <xdr:nvSpPr>
        <xdr:cNvPr id="22" name="Rectangle 27"/>
        <xdr:cNvSpPr>
          <a:spLocks/>
        </xdr:cNvSpPr>
      </xdr:nvSpPr>
      <xdr:spPr>
        <a:xfrm>
          <a:off x="6610350" y="38290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47625</xdr:rowOff>
    </xdr:from>
    <xdr:to>
      <xdr:col>9</xdr:col>
      <xdr:colOff>571500</xdr:colOff>
      <xdr:row>19</xdr:row>
      <xdr:rowOff>19050</xdr:rowOff>
    </xdr:to>
    <xdr:sp>
      <xdr:nvSpPr>
        <xdr:cNvPr id="23" name="Rectangle 28"/>
        <xdr:cNvSpPr>
          <a:spLocks/>
        </xdr:cNvSpPr>
      </xdr:nvSpPr>
      <xdr:spPr>
        <a:xfrm>
          <a:off x="6619875" y="41148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0</xdr:rowOff>
    </xdr:from>
    <xdr:to>
      <xdr:col>7</xdr:col>
      <xdr:colOff>666750</xdr:colOff>
      <xdr:row>16</xdr:row>
      <xdr:rowOff>0</xdr:rowOff>
    </xdr:to>
    <xdr:sp>
      <xdr:nvSpPr>
        <xdr:cNvPr id="24" name="Line 29"/>
        <xdr:cNvSpPr>
          <a:spLocks/>
        </xdr:cNvSpPr>
      </xdr:nvSpPr>
      <xdr:spPr>
        <a:xfrm>
          <a:off x="5172075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8</xdr:col>
      <xdr:colOff>609600</xdr:colOff>
      <xdr:row>16</xdr:row>
      <xdr:rowOff>0</xdr:rowOff>
    </xdr:to>
    <xdr:sp>
      <xdr:nvSpPr>
        <xdr:cNvPr id="25" name="Line 30"/>
        <xdr:cNvSpPr>
          <a:spLocks/>
        </xdr:cNvSpPr>
      </xdr:nvSpPr>
      <xdr:spPr>
        <a:xfrm>
          <a:off x="6038850" y="3667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31</xdr:row>
      <xdr:rowOff>9525</xdr:rowOff>
    </xdr:from>
    <xdr:to>
      <xdr:col>10</xdr:col>
      <xdr:colOff>9525</xdr:colOff>
      <xdr:row>31</xdr:row>
      <xdr:rowOff>9525</xdr:rowOff>
    </xdr:to>
    <xdr:sp>
      <xdr:nvSpPr>
        <xdr:cNvPr id="26" name="Line 31"/>
        <xdr:cNvSpPr>
          <a:spLocks/>
        </xdr:cNvSpPr>
      </xdr:nvSpPr>
      <xdr:spPr>
        <a:xfrm>
          <a:off x="6591300" y="7115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0</xdr:rowOff>
    </xdr:from>
    <xdr:to>
      <xdr:col>9</xdr:col>
      <xdr:colOff>561975</xdr:colOff>
      <xdr:row>30</xdr:row>
      <xdr:rowOff>209550</xdr:rowOff>
    </xdr:to>
    <xdr:sp>
      <xdr:nvSpPr>
        <xdr:cNvPr id="27" name="Rectangle 32"/>
        <xdr:cNvSpPr>
          <a:spLocks/>
        </xdr:cNvSpPr>
      </xdr:nvSpPr>
      <xdr:spPr>
        <a:xfrm>
          <a:off x="6610350" y="6867525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31</xdr:row>
      <xdr:rowOff>47625</xdr:rowOff>
    </xdr:from>
    <xdr:to>
      <xdr:col>9</xdr:col>
      <xdr:colOff>571500</xdr:colOff>
      <xdr:row>32</xdr:row>
      <xdr:rowOff>19050</xdr:rowOff>
    </xdr:to>
    <xdr:sp>
      <xdr:nvSpPr>
        <xdr:cNvPr id="28" name="Rectangle 33"/>
        <xdr:cNvSpPr>
          <a:spLocks/>
        </xdr:cNvSpPr>
      </xdr:nvSpPr>
      <xdr:spPr>
        <a:xfrm>
          <a:off x="6619875" y="7153275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0</xdr:rowOff>
    </xdr:from>
    <xdr:to>
      <xdr:col>7</xdr:col>
      <xdr:colOff>666750</xdr:colOff>
      <xdr:row>29</xdr:row>
      <xdr:rowOff>0</xdr:rowOff>
    </xdr:to>
    <xdr:sp>
      <xdr:nvSpPr>
        <xdr:cNvPr id="29" name="Line 34"/>
        <xdr:cNvSpPr>
          <a:spLocks/>
        </xdr:cNvSpPr>
      </xdr:nvSpPr>
      <xdr:spPr>
        <a:xfrm>
          <a:off x="5172075" y="6705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0</xdr:rowOff>
    </xdr:from>
    <xdr:to>
      <xdr:col>8</xdr:col>
      <xdr:colOff>609600</xdr:colOff>
      <xdr:row>29</xdr:row>
      <xdr:rowOff>0</xdr:rowOff>
    </xdr:to>
    <xdr:sp>
      <xdr:nvSpPr>
        <xdr:cNvPr id="30" name="Line 35"/>
        <xdr:cNvSpPr>
          <a:spLocks/>
        </xdr:cNvSpPr>
      </xdr:nvSpPr>
      <xdr:spPr>
        <a:xfrm>
          <a:off x="6038850" y="670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44</xdr:row>
      <xdr:rowOff>9525</xdr:rowOff>
    </xdr:from>
    <xdr:to>
      <xdr:col>10</xdr:col>
      <xdr:colOff>9525</xdr:colOff>
      <xdr:row>44</xdr:row>
      <xdr:rowOff>9525</xdr:rowOff>
    </xdr:to>
    <xdr:sp>
      <xdr:nvSpPr>
        <xdr:cNvPr id="31" name="Line 36"/>
        <xdr:cNvSpPr>
          <a:spLocks/>
        </xdr:cNvSpPr>
      </xdr:nvSpPr>
      <xdr:spPr>
        <a:xfrm>
          <a:off x="6591300" y="1015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0</xdr:rowOff>
    </xdr:from>
    <xdr:to>
      <xdr:col>9</xdr:col>
      <xdr:colOff>561975</xdr:colOff>
      <xdr:row>43</xdr:row>
      <xdr:rowOff>209550</xdr:rowOff>
    </xdr:to>
    <xdr:sp>
      <xdr:nvSpPr>
        <xdr:cNvPr id="32" name="Rectangle 37"/>
        <xdr:cNvSpPr>
          <a:spLocks/>
        </xdr:cNvSpPr>
      </xdr:nvSpPr>
      <xdr:spPr>
        <a:xfrm>
          <a:off x="6610350" y="99060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47625</xdr:rowOff>
    </xdr:from>
    <xdr:to>
      <xdr:col>9</xdr:col>
      <xdr:colOff>571500</xdr:colOff>
      <xdr:row>45</xdr:row>
      <xdr:rowOff>19050</xdr:rowOff>
    </xdr:to>
    <xdr:sp>
      <xdr:nvSpPr>
        <xdr:cNvPr id="33" name="Rectangle 38"/>
        <xdr:cNvSpPr>
          <a:spLocks/>
        </xdr:cNvSpPr>
      </xdr:nvSpPr>
      <xdr:spPr>
        <a:xfrm>
          <a:off x="6619875" y="101917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42</xdr:row>
      <xdr:rowOff>0</xdr:rowOff>
    </xdr:from>
    <xdr:to>
      <xdr:col>7</xdr:col>
      <xdr:colOff>666750</xdr:colOff>
      <xdr:row>42</xdr:row>
      <xdr:rowOff>0</xdr:rowOff>
    </xdr:to>
    <xdr:sp>
      <xdr:nvSpPr>
        <xdr:cNvPr id="34" name="Line 39"/>
        <xdr:cNvSpPr>
          <a:spLocks/>
        </xdr:cNvSpPr>
      </xdr:nvSpPr>
      <xdr:spPr>
        <a:xfrm>
          <a:off x="5172075" y="9744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8</xdr:col>
      <xdr:colOff>609600</xdr:colOff>
      <xdr:row>42</xdr:row>
      <xdr:rowOff>0</xdr:rowOff>
    </xdr:to>
    <xdr:sp>
      <xdr:nvSpPr>
        <xdr:cNvPr id="35" name="Line 40"/>
        <xdr:cNvSpPr>
          <a:spLocks/>
        </xdr:cNvSpPr>
      </xdr:nvSpPr>
      <xdr:spPr>
        <a:xfrm>
          <a:off x="6038850" y="9744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57</xdr:row>
      <xdr:rowOff>9525</xdr:rowOff>
    </xdr:from>
    <xdr:to>
      <xdr:col>10</xdr:col>
      <xdr:colOff>9525</xdr:colOff>
      <xdr:row>57</xdr:row>
      <xdr:rowOff>9525</xdr:rowOff>
    </xdr:to>
    <xdr:sp>
      <xdr:nvSpPr>
        <xdr:cNvPr id="36" name="Line 41"/>
        <xdr:cNvSpPr>
          <a:spLocks/>
        </xdr:cNvSpPr>
      </xdr:nvSpPr>
      <xdr:spPr>
        <a:xfrm>
          <a:off x="6591300" y="13430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</xdr:row>
      <xdr:rowOff>0</xdr:rowOff>
    </xdr:from>
    <xdr:to>
      <xdr:col>9</xdr:col>
      <xdr:colOff>561975</xdr:colOff>
      <xdr:row>56</xdr:row>
      <xdr:rowOff>209550</xdr:rowOff>
    </xdr:to>
    <xdr:sp>
      <xdr:nvSpPr>
        <xdr:cNvPr id="37" name="Rectangle 42"/>
        <xdr:cNvSpPr>
          <a:spLocks/>
        </xdr:cNvSpPr>
      </xdr:nvSpPr>
      <xdr:spPr>
        <a:xfrm>
          <a:off x="6610350" y="131826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57</xdr:row>
      <xdr:rowOff>47625</xdr:rowOff>
    </xdr:from>
    <xdr:to>
      <xdr:col>9</xdr:col>
      <xdr:colOff>571500</xdr:colOff>
      <xdr:row>58</xdr:row>
      <xdr:rowOff>19050</xdr:rowOff>
    </xdr:to>
    <xdr:sp>
      <xdr:nvSpPr>
        <xdr:cNvPr id="38" name="Rectangle 43"/>
        <xdr:cNvSpPr>
          <a:spLocks/>
        </xdr:cNvSpPr>
      </xdr:nvSpPr>
      <xdr:spPr>
        <a:xfrm>
          <a:off x="6619875" y="134683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666750</xdr:colOff>
      <xdr:row>55</xdr:row>
      <xdr:rowOff>0</xdr:rowOff>
    </xdr:to>
    <xdr:sp>
      <xdr:nvSpPr>
        <xdr:cNvPr id="39" name="Line 44"/>
        <xdr:cNvSpPr>
          <a:spLocks/>
        </xdr:cNvSpPr>
      </xdr:nvSpPr>
      <xdr:spPr>
        <a:xfrm>
          <a:off x="5172075" y="13020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0</xdr:rowOff>
    </xdr:from>
    <xdr:to>
      <xdr:col>8</xdr:col>
      <xdr:colOff>609600</xdr:colOff>
      <xdr:row>55</xdr:row>
      <xdr:rowOff>0</xdr:rowOff>
    </xdr:to>
    <xdr:sp>
      <xdr:nvSpPr>
        <xdr:cNvPr id="40" name="Line 45"/>
        <xdr:cNvSpPr>
          <a:spLocks/>
        </xdr:cNvSpPr>
      </xdr:nvSpPr>
      <xdr:spPr>
        <a:xfrm>
          <a:off x="6038850" y="13020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247650</xdr:rowOff>
    </xdr:from>
    <xdr:to>
      <xdr:col>9</xdr:col>
      <xdr:colOff>542925</xdr:colOff>
      <xdr:row>6</xdr:row>
      <xdr:rowOff>104775</xdr:rowOff>
    </xdr:to>
    <xdr:sp>
      <xdr:nvSpPr>
        <xdr:cNvPr id="41" name="Text Box 46"/>
        <xdr:cNvSpPr txBox="1">
          <a:spLocks noChangeArrowheads="1"/>
        </xdr:cNvSpPr>
      </xdr:nvSpPr>
      <xdr:spPr>
        <a:xfrm>
          <a:off x="1790700" y="247650"/>
          <a:ext cx="52959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Handling Data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Calculate the mean from a frequency table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647700</xdr:colOff>
      <xdr:row>0</xdr:row>
      <xdr:rowOff>276225</xdr:rowOff>
    </xdr:to>
    <xdr:sp>
      <xdr:nvSpPr>
        <xdr:cNvPr id="42" name="Text Box 47"/>
        <xdr:cNvSpPr txBox="1">
          <a:spLocks noChangeArrowheads="1"/>
        </xdr:cNvSpPr>
      </xdr:nvSpPr>
      <xdr:spPr>
        <a:xfrm>
          <a:off x="3667125" y="0"/>
          <a:ext cx="2085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2</xdr:col>
      <xdr:colOff>514350</xdr:colOff>
      <xdr:row>5</xdr:row>
      <xdr:rowOff>66675</xdr:rowOff>
    </xdr:from>
    <xdr:to>
      <xdr:col>9</xdr:col>
      <xdr:colOff>495300</xdr:colOff>
      <xdr:row>5</xdr:row>
      <xdr:rowOff>66675</xdr:rowOff>
    </xdr:to>
    <xdr:sp>
      <xdr:nvSpPr>
        <xdr:cNvPr id="43" name="Line 48"/>
        <xdr:cNvSpPr>
          <a:spLocks/>
        </xdr:cNvSpPr>
      </xdr:nvSpPr>
      <xdr:spPr>
        <a:xfrm>
          <a:off x="1914525" y="113347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238125</xdr:rowOff>
    </xdr:from>
    <xdr:to>
      <xdr:col>9</xdr:col>
      <xdr:colOff>428625</xdr:colOff>
      <xdr:row>0</xdr:row>
      <xdr:rowOff>238125</xdr:rowOff>
    </xdr:to>
    <xdr:sp>
      <xdr:nvSpPr>
        <xdr:cNvPr id="44" name="Line 50"/>
        <xdr:cNvSpPr>
          <a:spLocks/>
        </xdr:cNvSpPr>
      </xdr:nvSpPr>
      <xdr:spPr>
        <a:xfrm>
          <a:off x="1857375" y="2381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</xdr:row>
      <xdr:rowOff>114300</xdr:rowOff>
    </xdr:from>
    <xdr:to>
      <xdr:col>12</xdr:col>
      <xdr:colOff>600075</xdr:colOff>
      <xdr:row>7</xdr:row>
      <xdr:rowOff>0</xdr:rowOff>
    </xdr:to>
    <xdr:sp macro="[0]!Macro1">
      <xdr:nvSpPr>
        <xdr:cNvPr id="45" name="AutoShape 52"/>
        <xdr:cNvSpPr>
          <a:spLocks/>
        </xdr:cNvSpPr>
      </xdr:nvSpPr>
      <xdr:spPr>
        <a:xfrm>
          <a:off x="7239000" y="857250"/>
          <a:ext cx="1733550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333399"/>
              </a:solidFill>
            </a:rPr>
            <a:t>Recalculate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20</xdr:row>
      <xdr:rowOff>209550</xdr:rowOff>
    </xdr:from>
    <xdr:to>
      <xdr:col>2</xdr:col>
      <xdr:colOff>723900</xdr:colOff>
      <xdr:row>20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562100" y="463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0</xdr:rowOff>
    </xdr:from>
    <xdr:to>
      <xdr:col>2</xdr:col>
      <xdr:colOff>666750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>
          <a:off x="1466850" y="362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3</xdr:col>
      <xdr:colOff>714375</xdr:colOff>
      <xdr:row>16</xdr:row>
      <xdr:rowOff>0</xdr:rowOff>
    </xdr:to>
    <xdr:sp>
      <xdr:nvSpPr>
        <xdr:cNvPr id="3" name="Line 5"/>
        <xdr:cNvSpPr>
          <a:spLocks/>
        </xdr:cNvSpPr>
      </xdr:nvSpPr>
      <xdr:spPr>
        <a:xfrm>
          <a:off x="2343150" y="3629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723900</xdr:colOff>
      <xdr:row>34</xdr:row>
      <xdr:rowOff>0</xdr:rowOff>
    </xdr:to>
    <xdr:sp>
      <xdr:nvSpPr>
        <xdr:cNvPr id="4" name="Line 6"/>
        <xdr:cNvSpPr>
          <a:spLocks/>
        </xdr:cNvSpPr>
      </xdr:nvSpPr>
      <xdr:spPr>
        <a:xfrm>
          <a:off x="1562100" y="7696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0</xdr:rowOff>
    </xdr:from>
    <xdr:to>
      <xdr:col>2</xdr:col>
      <xdr:colOff>666750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>
          <a:off x="1466850" y="6667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0</xdr:rowOff>
    </xdr:from>
    <xdr:to>
      <xdr:col>3</xdr:col>
      <xdr:colOff>714375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>
          <a:off x="2343150" y="666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9525</xdr:rowOff>
    </xdr:from>
    <xdr:to>
      <xdr:col>5</xdr:col>
      <xdr:colOff>0</xdr:colOff>
      <xdr:row>44</xdr:row>
      <xdr:rowOff>9525</xdr:rowOff>
    </xdr:to>
    <xdr:sp>
      <xdr:nvSpPr>
        <xdr:cNvPr id="7" name="Line 11"/>
        <xdr:cNvSpPr>
          <a:spLocks/>
        </xdr:cNvSpPr>
      </xdr:nvSpPr>
      <xdr:spPr>
        <a:xfrm>
          <a:off x="3086100" y="10115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666750</xdr:colOff>
      <xdr:row>42</xdr:row>
      <xdr:rowOff>0</xdr:rowOff>
    </xdr:to>
    <xdr:sp>
      <xdr:nvSpPr>
        <xdr:cNvPr id="8" name="Line 14"/>
        <xdr:cNvSpPr>
          <a:spLocks/>
        </xdr:cNvSpPr>
      </xdr:nvSpPr>
      <xdr:spPr>
        <a:xfrm>
          <a:off x="1466850" y="9705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42</xdr:row>
      <xdr:rowOff>0</xdr:rowOff>
    </xdr:from>
    <xdr:to>
      <xdr:col>3</xdr:col>
      <xdr:colOff>714375</xdr:colOff>
      <xdr:row>42</xdr:row>
      <xdr:rowOff>0</xdr:rowOff>
    </xdr:to>
    <xdr:sp>
      <xdr:nvSpPr>
        <xdr:cNvPr id="9" name="Line 15"/>
        <xdr:cNvSpPr>
          <a:spLocks/>
        </xdr:cNvSpPr>
      </xdr:nvSpPr>
      <xdr:spPr>
        <a:xfrm>
          <a:off x="2343150" y="9705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60</xdr:row>
      <xdr:rowOff>19050</xdr:rowOff>
    </xdr:from>
    <xdr:to>
      <xdr:col>2</xdr:col>
      <xdr:colOff>723900</xdr:colOff>
      <xdr:row>60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1562100" y="1403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0</xdr:rowOff>
    </xdr:from>
    <xdr:to>
      <xdr:col>2</xdr:col>
      <xdr:colOff>666750</xdr:colOff>
      <xdr:row>55</xdr:row>
      <xdr:rowOff>0</xdr:rowOff>
    </xdr:to>
    <xdr:sp>
      <xdr:nvSpPr>
        <xdr:cNvPr id="11" name="Line 19"/>
        <xdr:cNvSpPr>
          <a:spLocks/>
        </xdr:cNvSpPr>
      </xdr:nvSpPr>
      <xdr:spPr>
        <a:xfrm>
          <a:off x="1466850" y="12982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55</xdr:row>
      <xdr:rowOff>0</xdr:rowOff>
    </xdr:from>
    <xdr:to>
      <xdr:col>3</xdr:col>
      <xdr:colOff>714375</xdr:colOff>
      <xdr:row>55</xdr:row>
      <xdr:rowOff>0</xdr:rowOff>
    </xdr:to>
    <xdr:sp>
      <xdr:nvSpPr>
        <xdr:cNvPr id="12" name="Line 20"/>
        <xdr:cNvSpPr>
          <a:spLocks/>
        </xdr:cNvSpPr>
      </xdr:nvSpPr>
      <xdr:spPr>
        <a:xfrm>
          <a:off x="2343150" y="12982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19050</xdr:rowOff>
    </xdr:from>
    <xdr:to>
      <xdr:col>7</xdr:col>
      <xdr:colOff>714375</xdr:colOff>
      <xdr:row>21</xdr:row>
      <xdr:rowOff>19050</xdr:rowOff>
    </xdr:to>
    <xdr:sp>
      <xdr:nvSpPr>
        <xdr:cNvPr id="13" name="Line 21"/>
        <xdr:cNvSpPr>
          <a:spLocks/>
        </xdr:cNvSpPr>
      </xdr:nvSpPr>
      <xdr:spPr>
        <a:xfrm>
          <a:off x="5248275" y="467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0</xdr:rowOff>
    </xdr:from>
    <xdr:to>
      <xdr:col>7</xdr:col>
      <xdr:colOff>666750</xdr:colOff>
      <xdr:row>16</xdr:row>
      <xdr:rowOff>0</xdr:rowOff>
    </xdr:to>
    <xdr:sp>
      <xdr:nvSpPr>
        <xdr:cNvPr id="14" name="Line 24"/>
        <xdr:cNvSpPr>
          <a:spLocks/>
        </xdr:cNvSpPr>
      </xdr:nvSpPr>
      <xdr:spPr>
        <a:xfrm>
          <a:off x="5172075" y="362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8</xdr:col>
      <xdr:colOff>609600</xdr:colOff>
      <xdr:row>16</xdr:row>
      <xdr:rowOff>0</xdr:rowOff>
    </xdr:to>
    <xdr:sp>
      <xdr:nvSpPr>
        <xdr:cNvPr id="15" name="Line 25"/>
        <xdr:cNvSpPr>
          <a:spLocks/>
        </xdr:cNvSpPr>
      </xdr:nvSpPr>
      <xdr:spPr>
        <a:xfrm>
          <a:off x="6038850" y="3629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34</xdr:row>
      <xdr:rowOff>19050</xdr:rowOff>
    </xdr:from>
    <xdr:to>
      <xdr:col>7</xdr:col>
      <xdr:colOff>714375</xdr:colOff>
      <xdr:row>34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52482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0</xdr:rowOff>
    </xdr:from>
    <xdr:to>
      <xdr:col>7</xdr:col>
      <xdr:colOff>666750</xdr:colOff>
      <xdr:row>29</xdr:row>
      <xdr:rowOff>0</xdr:rowOff>
    </xdr:to>
    <xdr:sp>
      <xdr:nvSpPr>
        <xdr:cNvPr id="17" name="Line 29"/>
        <xdr:cNvSpPr>
          <a:spLocks/>
        </xdr:cNvSpPr>
      </xdr:nvSpPr>
      <xdr:spPr>
        <a:xfrm>
          <a:off x="5172075" y="6667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0</xdr:rowOff>
    </xdr:from>
    <xdr:to>
      <xdr:col>8</xdr:col>
      <xdr:colOff>609600</xdr:colOff>
      <xdr:row>29</xdr:row>
      <xdr:rowOff>0</xdr:rowOff>
    </xdr:to>
    <xdr:sp>
      <xdr:nvSpPr>
        <xdr:cNvPr id="18" name="Line 30"/>
        <xdr:cNvSpPr>
          <a:spLocks/>
        </xdr:cNvSpPr>
      </xdr:nvSpPr>
      <xdr:spPr>
        <a:xfrm>
          <a:off x="6038850" y="6667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47</xdr:row>
      <xdr:rowOff>0</xdr:rowOff>
    </xdr:from>
    <xdr:to>
      <xdr:col>7</xdr:col>
      <xdr:colOff>666750</xdr:colOff>
      <xdr:row>47</xdr:row>
      <xdr:rowOff>0</xdr:rowOff>
    </xdr:to>
    <xdr:sp>
      <xdr:nvSpPr>
        <xdr:cNvPr id="19" name="Line 31"/>
        <xdr:cNvSpPr>
          <a:spLocks/>
        </xdr:cNvSpPr>
      </xdr:nvSpPr>
      <xdr:spPr>
        <a:xfrm>
          <a:off x="5200650" y="10734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42</xdr:row>
      <xdr:rowOff>0</xdr:rowOff>
    </xdr:from>
    <xdr:to>
      <xdr:col>7</xdr:col>
      <xdr:colOff>666750</xdr:colOff>
      <xdr:row>42</xdr:row>
      <xdr:rowOff>0</xdr:rowOff>
    </xdr:to>
    <xdr:sp>
      <xdr:nvSpPr>
        <xdr:cNvPr id="20" name="Line 34"/>
        <xdr:cNvSpPr>
          <a:spLocks/>
        </xdr:cNvSpPr>
      </xdr:nvSpPr>
      <xdr:spPr>
        <a:xfrm>
          <a:off x="5172075" y="9705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8</xdr:col>
      <xdr:colOff>609600</xdr:colOff>
      <xdr:row>42</xdr:row>
      <xdr:rowOff>0</xdr:rowOff>
    </xdr:to>
    <xdr:sp>
      <xdr:nvSpPr>
        <xdr:cNvPr id="21" name="Line 35"/>
        <xdr:cNvSpPr>
          <a:spLocks/>
        </xdr:cNvSpPr>
      </xdr:nvSpPr>
      <xdr:spPr>
        <a:xfrm>
          <a:off x="6038850" y="9705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60</xdr:row>
      <xdr:rowOff>0</xdr:rowOff>
    </xdr:from>
    <xdr:to>
      <xdr:col>7</xdr:col>
      <xdr:colOff>695325</xdr:colOff>
      <xdr:row>60</xdr:row>
      <xdr:rowOff>0</xdr:rowOff>
    </xdr:to>
    <xdr:sp>
      <xdr:nvSpPr>
        <xdr:cNvPr id="22" name="Line 36"/>
        <xdr:cNvSpPr>
          <a:spLocks/>
        </xdr:cNvSpPr>
      </xdr:nvSpPr>
      <xdr:spPr>
        <a:xfrm>
          <a:off x="5229225" y="14011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666750</xdr:colOff>
      <xdr:row>55</xdr:row>
      <xdr:rowOff>0</xdr:rowOff>
    </xdr:to>
    <xdr:sp>
      <xdr:nvSpPr>
        <xdr:cNvPr id="23" name="Line 39"/>
        <xdr:cNvSpPr>
          <a:spLocks/>
        </xdr:cNvSpPr>
      </xdr:nvSpPr>
      <xdr:spPr>
        <a:xfrm>
          <a:off x="5172075" y="12982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0</xdr:rowOff>
    </xdr:from>
    <xdr:to>
      <xdr:col>8</xdr:col>
      <xdr:colOff>609600</xdr:colOff>
      <xdr:row>55</xdr:row>
      <xdr:rowOff>0</xdr:rowOff>
    </xdr:to>
    <xdr:sp>
      <xdr:nvSpPr>
        <xdr:cNvPr id="24" name="Line 40"/>
        <xdr:cNvSpPr>
          <a:spLocks/>
        </xdr:cNvSpPr>
      </xdr:nvSpPr>
      <xdr:spPr>
        <a:xfrm>
          <a:off x="6038850" y="1298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8</xdr:col>
      <xdr:colOff>609600</xdr:colOff>
      <xdr:row>16</xdr:row>
      <xdr:rowOff>0</xdr:rowOff>
    </xdr:to>
    <xdr:sp>
      <xdr:nvSpPr>
        <xdr:cNvPr id="25" name="Line 41"/>
        <xdr:cNvSpPr>
          <a:spLocks/>
        </xdr:cNvSpPr>
      </xdr:nvSpPr>
      <xdr:spPr>
        <a:xfrm>
          <a:off x="6038850" y="3629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0</xdr:rowOff>
    </xdr:from>
    <xdr:to>
      <xdr:col>3</xdr:col>
      <xdr:colOff>714375</xdr:colOff>
      <xdr:row>29</xdr:row>
      <xdr:rowOff>0</xdr:rowOff>
    </xdr:to>
    <xdr:sp>
      <xdr:nvSpPr>
        <xdr:cNvPr id="26" name="Line 42"/>
        <xdr:cNvSpPr>
          <a:spLocks/>
        </xdr:cNvSpPr>
      </xdr:nvSpPr>
      <xdr:spPr>
        <a:xfrm>
          <a:off x="2343150" y="666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0</xdr:rowOff>
    </xdr:from>
    <xdr:to>
      <xdr:col>8</xdr:col>
      <xdr:colOff>609600</xdr:colOff>
      <xdr:row>29</xdr:row>
      <xdr:rowOff>0</xdr:rowOff>
    </xdr:to>
    <xdr:sp>
      <xdr:nvSpPr>
        <xdr:cNvPr id="27" name="Line 43"/>
        <xdr:cNvSpPr>
          <a:spLocks/>
        </xdr:cNvSpPr>
      </xdr:nvSpPr>
      <xdr:spPr>
        <a:xfrm>
          <a:off x="6038850" y="6667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42</xdr:row>
      <xdr:rowOff>0</xdr:rowOff>
    </xdr:from>
    <xdr:to>
      <xdr:col>3</xdr:col>
      <xdr:colOff>714375</xdr:colOff>
      <xdr:row>42</xdr:row>
      <xdr:rowOff>0</xdr:rowOff>
    </xdr:to>
    <xdr:sp>
      <xdr:nvSpPr>
        <xdr:cNvPr id="28" name="Line 44"/>
        <xdr:cNvSpPr>
          <a:spLocks/>
        </xdr:cNvSpPr>
      </xdr:nvSpPr>
      <xdr:spPr>
        <a:xfrm>
          <a:off x="2343150" y="9705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8</xdr:col>
      <xdr:colOff>609600</xdr:colOff>
      <xdr:row>42</xdr:row>
      <xdr:rowOff>0</xdr:rowOff>
    </xdr:to>
    <xdr:sp>
      <xdr:nvSpPr>
        <xdr:cNvPr id="29" name="Line 45"/>
        <xdr:cNvSpPr>
          <a:spLocks/>
        </xdr:cNvSpPr>
      </xdr:nvSpPr>
      <xdr:spPr>
        <a:xfrm>
          <a:off x="6038850" y="9705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55</xdr:row>
      <xdr:rowOff>0</xdr:rowOff>
    </xdr:from>
    <xdr:to>
      <xdr:col>3</xdr:col>
      <xdr:colOff>714375</xdr:colOff>
      <xdr:row>55</xdr:row>
      <xdr:rowOff>0</xdr:rowOff>
    </xdr:to>
    <xdr:sp>
      <xdr:nvSpPr>
        <xdr:cNvPr id="30" name="Line 46"/>
        <xdr:cNvSpPr>
          <a:spLocks/>
        </xdr:cNvSpPr>
      </xdr:nvSpPr>
      <xdr:spPr>
        <a:xfrm>
          <a:off x="2343150" y="12982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0</xdr:rowOff>
    </xdr:from>
    <xdr:to>
      <xdr:col>8</xdr:col>
      <xdr:colOff>609600</xdr:colOff>
      <xdr:row>55</xdr:row>
      <xdr:rowOff>0</xdr:rowOff>
    </xdr:to>
    <xdr:sp>
      <xdr:nvSpPr>
        <xdr:cNvPr id="31" name="Line 47"/>
        <xdr:cNvSpPr>
          <a:spLocks/>
        </xdr:cNvSpPr>
      </xdr:nvSpPr>
      <xdr:spPr>
        <a:xfrm>
          <a:off x="6038850" y="1298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247650</xdr:rowOff>
    </xdr:from>
    <xdr:to>
      <xdr:col>9</xdr:col>
      <xdr:colOff>542925</xdr:colOff>
      <xdr:row>6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1790700" y="247650"/>
          <a:ext cx="52959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Handling Data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Calculate the mean from a frequency table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647700</xdr:colOff>
      <xdr:row>0</xdr:row>
      <xdr:rowOff>276225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3667125" y="0"/>
          <a:ext cx="2085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2</xdr:col>
      <xdr:colOff>514350</xdr:colOff>
      <xdr:row>5</xdr:row>
      <xdr:rowOff>66675</xdr:rowOff>
    </xdr:from>
    <xdr:to>
      <xdr:col>9</xdr:col>
      <xdr:colOff>495300</xdr:colOff>
      <xdr:row>5</xdr:row>
      <xdr:rowOff>66675</xdr:rowOff>
    </xdr:to>
    <xdr:sp>
      <xdr:nvSpPr>
        <xdr:cNvPr id="34" name="Line 51"/>
        <xdr:cNvSpPr>
          <a:spLocks/>
        </xdr:cNvSpPr>
      </xdr:nvSpPr>
      <xdr:spPr>
        <a:xfrm>
          <a:off x="1914525" y="109537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238125</xdr:rowOff>
    </xdr:from>
    <xdr:to>
      <xdr:col>9</xdr:col>
      <xdr:colOff>428625</xdr:colOff>
      <xdr:row>0</xdr:row>
      <xdr:rowOff>238125</xdr:rowOff>
    </xdr:to>
    <xdr:sp>
      <xdr:nvSpPr>
        <xdr:cNvPr id="35" name="Line 53"/>
        <xdr:cNvSpPr>
          <a:spLocks/>
        </xdr:cNvSpPr>
      </xdr:nvSpPr>
      <xdr:spPr>
        <a:xfrm>
          <a:off x="1857375" y="2381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8515625" style="0" bestFit="1" customWidth="1"/>
    <col min="3" max="3" width="12.57421875" style="0" bestFit="1" customWidth="1"/>
    <col min="4" max="4" width="12.00390625" style="0" customWidth="1"/>
    <col min="7" max="7" width="12.7109375" style="0" customWidth="1"/>
    <col min="8" max="8" width="12.421875" style="0" customWidth="1"/>
  </cols>
  <sheetData>
    <row r="1" spans="1:36" ht="27" thickTop="1">
      <c r="A1" s="1"/>
      <c r="B1" s="2"/>
      <c r="C1" s="2"/>
      <c r="D1" s="2"/>
      <c r="E1" s="2"/>
      <c r="F1" s="2"/>
      <c r="G1" s="2"/>
      <c r="H1" s="2"/>
      <c r="I1" s="2"/>
      <c r="J1" s="3"/>
      <c r="K1" s="40" t="s">
        <v>25</v>
      </c>
      <c r="L1" s="41"/>
      <c r="M1" s="41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  <c r="Y1" s="44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.75">
      <c r="A2" s="4"/>
      <c r="B2" s="5"/>
      <c r="C2" s="5"/>
      <c r="D2" s="5"/>
      <c r="E2" s="5"/>
      <c r="F2" s="5"/>
      <c r="G2" s="5"/>
      <c r="H2" s="5"/>
      <c r="I2" s="5"/>
      <c r="J2" s="6"/>
      <c r="K2" s="46" t="s">
        <v>26</v>
      </c>
      <c r="L2" s="47"/>
      <c r="M2" s="47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  <c r="Y2" s="44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5.75">
      <c r="A3" s="7"/>
      <c r="B3" s="5"/>
      <c r="C3" s="5"/>
      <c r="D3" s="5"/>
      <c r="E3" s="5"/>
      <c r="F3" s="5"/>
      <c r="G3" s="5"/>
      <c r="H3" s="5"/>
      <c r="I3" s="5"/>
      <c r="J3" s="6"/>
      <c r="K3" s="46" t="s">
        <v>27</v>
      </c>
      <c r="L3" s="47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50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2.75">
      <c r="A4" s="7"/>
      <c r="B4" s="5"/>
      <c r="C4" s="5"/>
      <c r="D4" s="5"/>
      <c r="E4" s="5"/>
      <c r="F4" s="5"/>
      <c r="G4" s="5"/>
      <c r="H4" s="5"/>
      <c r="I4" s="5"/>
      <c r="J4" s="6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50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12.75">
      <c r="A5" s="7"/>
      <c r="B5" s="5"/>
      <c r="C5" s="5"/>
      <c r="D5" s="5"/>
      <c r="E5" s="5"/>
      <c r="F5" s="5"/>
      <c r="G5" s="5"/>
      <c r="H5" s="5"/>
      <c r="I5" s="5"/>
      <c r="J5" s="6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50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12.75">
      <c r="A6" s="7"/>
      <c r="B6" s="5"/>
      <c r="C6" s="5"/>
      <c r="D6" s="5"/>
      <c r="E6" s="5"/>
      <c r="F6" s="5"/>
      <c r="G6" s="5"/>
      <c r="H6" s="5"/>
      <c r="I6" s="5"/>
      <c r="J6" s="6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50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12.75">
      <c r="A7" s="15"/>
      <c r="B7" s="16">
        <f ca="1">ROUNDUP((ROUND(RAND(),1)*10/4),0)</f>
        <v>1</v>
      </c>
      <c r="C7" s="16">
        <f>IF(B7=0,6,B7)</f>
        <v>1</v>
      </c>
      <c r="D7" s="16">
        <f ca="1">ROUNDUP((ROUND(RAND(),1)*10/4),0)</f>
        <v>2</v>
      </c>
      <c r="E7" s="16">
        <f>IF(D7=0,6,D7)</f>
        <v>2</v>
      </c>
      <c r="F7" s="17"/>
      <c r="G7" s="37" t="s">
        <v>30</v>
      </c>
      <c r="H7" s="17"/>
      <c r="I7" s="37">
        <f>C7</f>
        <v>1</v>
      </c>
      <c r="J7" s="38">
        <f>E7</f>
        <v>2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ht="18">
      <c r="A8" s="15"/>
      <c r="B8" s="19" t="s">
        <v>0</v>
      </c>
      <c r="C8" s="17"/>
      <c r="D8" s="17"/>
      <c r="E8" s="17"/>
      <c r="F8" s="17"/>
      <c r="G8" s="17"/>
      <c r="H8" s="17"/>
      <c r="I8" s="17"/>
      <c r="J8" s="18"/>
      <c r="K8" s="51" t="s">
        <v>28</v>
      </c>
      <c r="L8" s="51"/>
      <c r="M8" s="51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15.75">
      <c r="A9" s="15"/>
      <c r="B9" s="20" t="s">
        <v>24</v>
      </c>
      <c r="C9" s="17"/>
      <c r="D9" s="17"/>
      <c r="E9" s="17"/>
      <c r="F9" s="17"/>
      <c r="G9" s="17"/>
      <c r="H9" s="17"/>
      <c r="I9" s="17"/>
      <c r="J9" s="18"/>
      <c r="K9" s="51" t="s">
        <v>29</v>
      </c>
      <c r="L9" s="51"/>
      <c r="M9" s="5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37.5">
      <c r="A10" s="21" t="s">
        <v>8</v>
      </c>
      <c r="B10" s="9" t="s">
        <v>2</v>
      </c>
      <c r="C10" s="9" t="s">
        <v>3</v>
      </c>
      <c r="D10" s="10" t="s">
        <v>1</v>
      </c>
      <c r="E10" s="17"/>
      <c r="F10" s="22" t="s">
        <v>15</v>
      </c>
      <c r="G10" s="9" t="s">
        <v>19</v>
      </c>
      <c r="H10" s="9" t="s">
        <v>3</v>
      </c>
      <c r="I10" s="10" t="s">
        <v>1</v>
      </c>
      <c r="J10" s="18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18">
      <c r="A11" s="15"/>
      <c r="B11" s="11">
        <f>$B$7+1</f>
        <v>2</v>
      </c>
      <c r="C11" s="11">
        <f>1*$C$7</f>
        <v>1</v>
      </c>
      <c r="D11" s="12"/>
      <c r="E11" s="17"/>
      <c r="F11" s="17"/>
      <c r="G11" s="11">
        <f>9+$E$7-$B$7</f>
        <v>10</v>
      </c>
      <c r="H11" s="11">
        <f>4+$C$7</f>
        <v>5</v>
      </c>
      <c r="I11" s="12"/>
      <c r="J11" s="1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18">
      <c r="A12" s="15"/>
      <c r="B12" s="11">
        <f>B11+1</f>
        <v>3</v>
      </c>
      <c r="C12" s="11">
        <f>2*$C$7</f>
        <v>2</v>
      </c>
      <c r="D12" s="12"/>
      <c r="E12" s="17"/>
      <c r="F12" s="17"/>
      <c r="G12" s="11">
        <f>G11+1</f>
        <v>11</v>
      </c>
      <c r="H12" s="11">
        <f>7-$C$7</f>
        <v>6</v>
      </c>
      <c r="I12" s="12"/>
      <c r="J12" s="1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ht="18">
      <c r="A13" s="15"/>
      <c r="B13" s="11">
        <f>B12+1</f>
        <v>4</v>
      </c>
      <c r="C13" s="11">
        <f>4*$C$7</f>
        <v>4</v>
      </c>
      <c r="D13" s="12"/>
      <c r="E13" s="17"/>
      <c r="F13" s="17"/>
      <c r="G13" s="11">
        <f>G12+1</f>
        <v>12</v>
      </c>
      <c r="H13" s="11">
        <f>9+($C$7*2)</f>
        <v>11</v>
      </c>
      <c r="I13" s="12"/>
      <c r="J13" s="18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ht="18">
      <c r="A14" s="15"/>
      <c r="B14" s="11">
        <f>B13+1</f>
        <v>5</v>
      </c>
      <c r="C14" s="11">
        <f>3*$C$7</f>
        <v>3</v>
      </c>
      <c r="D14" s="12"/>
      <c r="E14" s="17"/>
      <c r="F14" s="17"/>
      <c r="G14" s="11">
        <f>G13+1</f>
        <v>13</v>
      </c>
      <c r="H14" s="11">
        <f>3+$C$7</f>
        <v>4</v>
      </c>
      <c r="I14" s="12"/>
      <c r="J14" s="1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ht="18">
      <c r="A15" s="15"/>
      <c r="B15" s="11">
        <f>B14+1</f>
        <v>6</v>
      </c>
      <c r="C15" s="11">
        <f>2*$C$7</f>
        <v>2</v>
      </c>
      <c r="D15" s="12"/>
      <c r="E15" s="17"/>
      <c r="F15" s="17"/>
      <c r="G15" s="11">
        <f>G14+1</f>
        <v>14</v>
      </c>
      <c r="H15" s="11">
        <f>$B$7+2</f>
        <v>3</v>
      </c>
      <c r="I15" s="12"/>
      <c r="J15" s="1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ht="18">
      <c r="A16" s="15"/>
      <c r="B16" s="23" t="s">
        <v>4</v>
      </c>
      <c r="C16" s="17"/>
      <c r="D16" s="17"/>
      <c r="E16" s="17"/>
      <c r="F16" s="17"/>
      <c r="G16" s="23" t="s">
        <v>4</v>
      </c>
      <c r="H16" s="17"/>
      <c r="I16" s="17"/>
      <c r="J16" s="18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ht="12.75">
      <c r="A17" s="15"/>
      <c r="B17" s="17"/>
      <c r="C17" s="17"/>
      <c r="D17" s="17"/>
      <c r="E17" s="17"/>
      <c r="F17" s="17"/>
      <c r="G17" s="17"/>
      <c r="H17" s="17"/>
      <c r="I17" s="17"/>
      <c r="J17" s="1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ht="18.75">
      <c r="A18" s="15"/>
      <c r="B18" s="24" t="s">
        <v>5</v>
      </c>
      <c r="C18" s="25" t="s">
        <v>23</v>
      </c>
      <c r="D18" s="26" t="s">
        <v>6</v>
      </c>
      <c r="E18" s="17"/>
      <c r="F18" s="17"/>
      <c r="G18" s="24" t="s">
        <v>5</v>
      </c>
      <c r="H18" s="25" t="s">
        <v>23</v>
      </c>
      <c r="I18" s="26" t="s">
        <v>6</v>
      </c>
      <c r="J18" s="1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18.75">
      <c r="A19" s="15"/>
      <c r="B19" s="24"/>
      <c r="C19" s="27" t="s">
        <v>22</v>
      </c>
      <c r="D19" s="17"/>
      <c r="E19" s="17"/>
      <c r="F19" s="17"/>
      <c r="G19" s="24"/>
      <c r="H19" s="27" t="s">
        <v>22</v>
      </c>
      <c r="I19" s="17"/>
      <c r="J19" s="18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ht="12.75">
      <c r="A20" s="15"/>
      <c r="B20" s="17"/>
      <c r="C20" s="17"/>
      <c r="D20" s="17"/>
      <c r="E20" s="17"/>
      <c r="F20" s="17"/>
      <c r="G20" s="17"/>
      <c r="H20" s="17"/>
      <c r="I20" s="17"/>
      <c r="J20" s="1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18">
      <c r="A21" s="15"/>
      <c r="B21" s="23" t="s">
        <v>7</v>
      </c>
      <c r="C21" s="17"/>
      <c r="D21" s="17"/>
      <c r="E21" s="17"/>
      <c r="F21" s="17"/>
      <c r="G21" s="23" t="s">
        <v>7</v>
      </c>
      <c r="H21" s="17"/>
      <c r="I21" s="17"/>
      <c r="J21" s="18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2.75">
      <c r="A22" s="15"/>
      <c r="B22" s="17"/>
      <c r="C22" s="17"/>
      <c r="D22" s="17"/>
      <c r="E22" s="17"/>
      <c r="F22" s="17"/>
      <c r="G22" s="17"/>
      <c r="H22" s="17"/>
      <c r="I22" s="17"/>
      <c r="J22" s="18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37.5">
      <c r="A23" s="21" t="s">
        <v>9</v>
      </c>
      <c r="B23" s="9" t="s">
        <v>11</v>
      </c>
      <c r="C23" s="9" t="s">
        <v>3</v>
      </c>
      <c r="D23" s="10" t="s">
        <v>1</v>
      </c>
      <c r="E23" s="17"/>
      <c r="F23" s="22" t="s">
        <v>16</v>
      </c>
      <c r="G23" s="9" t="s">
        <v>2</v>
      </c>
      <c r="H23" s="9" t="s">
        <v>3</v>
      </c>
      <c r="I23" s="10" t="s">
        <v>1</v>
      </c>
      <c r="J23" s="18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18">
      <c r="A24" s="15"/>
      <c r="B24" s="11">
        <f>ROUNDUP((35/3*$C$7),0)</f>
        <v>12</v>
      </c>
      <c r="C24" s="11">
        <f>2*$C$7</f>
        <v>2</v>
      </c>
      <c r="D24" s="12"/>
      <c r="E24" s="17"/>
      <c r="F24" s="17"/>
      <c r="G24" s="11">
        <f>$B$7+2</f>
        <v>3</v>
      </c>
      <c r="H24" s="11">
        <f>9+($C$7*2)</f>
        <v>11</v>
      </c>
      <c r="I24" s="12"/>
      <c r="J24" s="1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18">
      <c r="A25" s="15"/>
      <c r="B25" s="11">
        <f>B24+1</f>
        <v>13</v>
      </c>
      <c r="C25" s="11">
        <f>5*(C7+1)</f>
        <v>10</v>
      </c>
      <c r="D25" s="12"/>
      <c r="E25" s="17"/>
      <c r="F25" s="17"/>
      <c r="G25" s="11">
        <f>G24+1</f>
        <v>4</v>
      </c>
      <c r="H25" s="11">
        <f>4+$C$7</f>
        <v>5</v>
      </c>
      <c r="I25" s="12"/>
      <c r="J25" s="18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18">
      <c r="A26" s="15"/>
      <c r="B26" s="11">
        <f>B25+1</f>
        <v>14</v>
      </c>
      <c r="C26" s="11">
        <f>6-$C$7</f>
        <v>5</v>
      </c>
      <c r="D26" s="12"/>
      <c r="E26" s="17"/>
      <c r="F26" s="17"/>
      <c r="G26" s="11">
        <f>G25+1</f>
        <v>5</v>
      </c>
      <c r="H26" s="11">
        <f>9+($C$7*2)</f>
        <v>11</v>
      </c>
      <c r="I26" s="12"/>
      <c r="J26" s="1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ht="18">
      <c r="A27" s="15"/>
      <c r="B27" s="11">
        <f>B26+1</f>
        <v>15</v>
      </c>
      <c r="C27" s="11">
        <f>1+$C$7</f>
        <v>2</v>
      </c>
      <c r="D27" s="12"/>
      <c r="E27" s="17"/>
      <c r="F27" s="17"/>
      <c r="G27" s="11">
        <f>G26+1</f>
        <v>6</v>
      </c>
      <c r="H27" s="11">
        <f>$B$7+2</f>
        <v>3</v>
      </c>
      <c r="I27" s="12"/>
      <c r="J27" s="1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18">
      <c r="A28" s="15"/>
      <c r="B28" s="11">
        <f>B27+1</f>
        <v>16</v>
      </c>
      <c r="C28" s="11">
        <f>C27-1</f>
        <v>1</v>
      </c>
      <c r="D28" s="12"/>
      <c r="E28" s="17"/>
      <c r="F28" s="17"/>
      <c r="G28" s="11">
        <f>G27+1</f>
        <v>7</v>
      </c>
      <c r="H28" s="11">
        <f>3+$C$7</f>
        <v>4</v>
      </c>
      <c r="I28" s="12"/>
      <c r="J28" s="1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ht="18">
      <c r="A29" s="15"/>
      <c r="B29" s="23" t="s">
        <v>4</v>
      </c>
      <c r="C29" s="17"/>
      <c r="D29" s="17"/>
      <c r="E29" s="17"/>
      <c r="F29" s="17"/>
      <c r="G29" s="23" t="s">
        <v>4</v>
      </c>
      <c r="H29" s="17"/>
      <c r="I29" s="17"/>
      <c r="J29" s="18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ht="12.75">
      <c r="A30" s="15"/>
      <c r="B30" s="17"/>
      <c r="C30" s="17"/>
      <c r="D30" s="17"/>
      <c r="E30" s="17"/>
      <c r="F30" s="17"/>
      <c r="G30" s="17"/>
      <c r="H30" s="17"/>
      <c r="I30" s="17"/>
      <c r="J30" s="18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ht="18.75">
      <c r="A31" s="15"/>
      <c r="B31" s="24" t="s">
        <v>5</v>
      </c>
      <c r="C31" s="25" t="s">
        <v>23</v>
      </c>
      <c r="D31" s="26" t="s">
        <v>6</v>
      </c>
      <c r="E31" s="17"/>
      <c r="F31" s="17"/>
      <c r="G31" s="24" t="s">
        <v>5</v>
      </c>
      <c r="H31" s="25" t="s">
        <v>23</v>
      </c>
      <c r="I31" s="26" t="s">
        <v>6</v>
      </c>
      <c r="J31" s="1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ht="18.75">
      <c r="A32" s="15"/>
      <c r="B32" s="24"/>
      <c r="C32" s="27" t="s">
        <v>22</v>
      </c>
      <c r="D32" s="17"/>
      <c r="E32" s="17"/>
      <c r="F32" s="17"/>
      <c r="G32" s="24"/>
      <c r="H32" s="27" t="s">
        <v>22</v>
      </c>
      <c r="I32" s="17"/>
      <c r="J32" s="18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ht="12.75">
      <c r="A33" s="15"/>
      <c r="B33" s="17"/>
      <c r="C33" s="17"/>
      <c r="D33" s="17"/>
      <c r="E33" s="17"/>
      <c r="F33" s="17"/>
      <c r="G33" s="17"/>
      <c r="H33" s="17"/>
      <c r="I33" s="17"/>
      <c r="J33" s="18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ht="18">
      <c r="A34" s="15"/>
      <c r="B34" s="23" t="s">
        <v>7</v>
      </c>
      <c r="C34" s="17"/>
      <c r="D34" s="17"/>
      <c r="E34" s="17"/>
      <c r="F34" s="17"/>
      <c r="G34" s="23" t="s">
        <v>7</v>
      </c>
      <c r="H34" s="17"/>
      <c r="I34" s="17"/>
      <c r="J34" s="1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ht="12.75">
      <c r="A35" s="15"/>
      <c r="B35" s="17"/>
      <c r="C35" s="17"/>
      <c r="D35" s="17"/>
      <c r="E35" s="17"/>
      <c r="F35" s="17"/>
      <c r="G35" s="17"/>
      <c r="H35" s="17"/>
      <c r="I35" s="17"/>
      <c r="J35" s="18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37.5">
      <c r="A36" s="21" t="s">
        <v>10</v>
      </c>
      <c r="B36" s="9" t="s">
        <v>12</v>
      </c>
      <c r="C36" s="9" t="s">
        <v>3</v>
      </c>
      <c r="D36" s="10" t="s">
        <v>1</v>
      </c>
      <c r="E36" s="17"/>
      <c r="F36" s="22" t="s">
        <v>17</v>
      </c>
      <c r="G36" s="9" t="s">
        <v>20</v>
      </c>
      <c r="H36" s="9" t="s">
        <v>3</v>
      </c>
      <c r="I36" s="10" t="s">
        <v>1</v>
      </c>
      <c r="J36" s="1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ht="18">
      <c r="A37" s="15"/>
      <c r="B37" s="11">
        <f>150+($C$7*($C$7+3))</f>
        <v>154</v>
      </c>
      <c r="C37" s="11">
        <f>2*$C$7</f>
        <v>2</v>
      </c>
      <c r="D37" s="12"/>
      <c r="E37" s="17"/>
      <c r="F37" s="17"/>
      <c r="G37" s="11">
        <f>10*(B7+E7)</f>
        <v>30</v>
      </c>
      <c r="H37" s="11">
        <f>(2*C7)+(2*E7)</f>
        <v>6</v>
      </c>
      <c r="I37" s="12"/>
      <c r="J37" s="18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ht="18">
      <c r="A38" s="15"/>
      <c r="B38" s="11">
        <f>B37+1</f>
        <v>155</v>
      </c>
      <c r="C38" s="11">
        <f>2*$C$7+3</f>
        <v>5</v>
      </c>
      <c r="D38" s="12"/>
      <c r="E38" s="17"/>
      <c r="F38" s="17"/>
      <c r="G38" s="11">
        <f>G37+1</f>
        <v>31</v>
      </c>
      <c r="H38" s="11">
        <f>H37+C7+E7</f>
        <v>9</v>
      </c>
      <c r="I38" s="12"/>
      <c r="J38" s="1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ht="18">
      <c r="A39" s="15"/>
      <c r="B39" s="11">
        <f>B38+1</f>
        <v>156</v>
      </c>
      <c r="C39" s="11">
        <f>3*$C$7-1</f>
        <v>2</v>
      </c>
      <c r="D39" s="12"/>
      <c r="E39" s="17"/>
      <c r="F39" s="17"/>
      <c r="G39" s="11">
        <f>G38+1</f>
        <v>32</v>
      </c>
      <c r="H39" s="11">
        <f>H38-5</f>
        <v>4</v>
      </c>
      <c r="I39" s="12"/>
      <c r="J39" s="18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ht="18">
      <c r="A40" s="15"/>
      <c r="B40" s="11">
        <f>B39+1</f>
        <v>157</v>
      </c>
      <c r="C40" s="11">
        <f>($C$7+2)*2</f>
        <v>6</v>
      </c>
      <c r="D40" s="12"/>
      <c r="E40" s="17"/>
      <c r="F40" s="17"/>
      <c r="G40" s="11">
        <f>G39+1</f>
        <v>33</v>
      </c>
      <c r="H40" s="11">
        <f>3*E7+B7</f>
        <v>7</v>
      </c>
      <c r="I40" s="12"/>
      <c r="J40" s="18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18">
      <c r="A41" s="15"/>
      <c r="B41" s="11">
        <f>B40+1</f>
        <v>158</v>
      </c>
      <c r="C41" s="11">
        <f>C7+3</f>
        <v>4</v>
      </c>
      <c r="D41" s="12"/>
      <c r="E41" s="17"/>
      <c r="F41" s="17"/>
      <c r="G41" s="11">
        <f>G40+1</f>
        <v>34</v>
      </c>
      <c r="H41" s="11">
        <f>H40-2</f>
        <v>5</v>
      </c>
      <c r="I41" s="12"/>
      <c r="J41" s="1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18">
      <c r="A42" s="15"/>
      <c r="B42" s="23" t="s">
        <v>4</v>
      </c>
      <c r="C42" s="17"/>
      <c r="D42" s="17"/>
      <c r="E42" s="17"/>
      <c r="F42" s="17"/>
      <c r="G42" s="23" t="s">
        <v>4</v>
      </c>
      <c r="H42" s="17"/>
      <c r="I42" s="17"/>
      <c r="J42" s="1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12.75">
      <c r="A43" s="15"/>
      <c r="B43" s="17"/>
      <c r="C43" s="17"/>
      <c r="D43" s="17"/>
      <c r="E43" s="17"/>
      <c r="F43" s="17"/>
      <c r="G43" s="17"/>
      <c r="H43" s="17"/>
      <c r="I43" s="17"/>
      <c r="J43" s="18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18.75">
      <c r="A44" s="15"/>
      <c r="B44" s="24" t="s">
        <v>5</v>
      </c>
      <c r="C44" s="25" t="s">
        <v>23</v>
      </c>
      <c r="D44" s="26" t="s">
        <v>6</v>
      </c>
      <c r="E44" s="17"/>
      <c r="F44" s="17"/>
      <c r="G44" s="24" t="s">
        <v>5</v>
      </c>
      <c r="H44" s="25" t="s">
        <v>23</v>
      </c>
      <c r="I44" s="26" t="s">
        <v>6</v>
      </c>
      <c r="J44" s="1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18.75">
      <c r="A45" s="15"/>
      <c r="B45" s="24"/>
      <c r="C45" s="27" t="s">
        <v>22</v>
      </c>
      <c r="D45" s="17"/>
      <c r="E45" s="17"/>
      <c r="F45" s="17"/>
      <c r="G45" s="24"/>
      <c r="H45" s="27" t="s">
        <v>22</v>
      </c>
      <c r="I45" s="17"/>
      <c r="J45" s="18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2.75">
      <c r="A46" s="15"/>
      <c r="B46" s="17"/>
      <c r="C46" s="17"/>
      <c r="D46" s="17"/>
      <c r="E46" s="17"/>
      <c r="F46" s="17"/>
      <c r="G46" s="17"/>
      <c r="H46" s="17"/>
      <c r="I46" s="17"/>
      <c r="J46" s="1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8">
      <c r="A47" s="15"/>
      <c r="B47" s="23" t="s">
        <v>7</v>
      </c>
      <c r="C47" s="17"/>
      <c r="D47" s="17"/>
      <c r="E47" s="17"/>
      <c r="F47" s="17"/>
      <c r="G47" s="23" t="s">
        <v>7</v>
      </c>
      <c r="H47" s="17"/>
      <c r="I47" s="17"/>
      <c r="J47" s="1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12.75">
      <c r="A48" s="15"/>
      <c r="B48" s="17"/>
      <c r="C48" s="17"/>
      <c r="D48" s="17"/>
      <c r="E48" s="17"/>
      <c r="F48" s="17"/>
      <c r="G48" s="17"/>
      <c r="H48" s="17"/>
      <c r="I48" s="17"/>
      <c r="J48" s="18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56.25">
      <c r="A49" s="21" t="s">
        <v>13</v>
      </c>
      <c r="B49" s="9" t="s">
        <v>14</v>
      </c>
      <c r="C49" s="9" t="s">
        <v>3</v>
      </c>
      <c r="D49" s="10" t="s">
        <v>1</v>
      </c>
      <c r="E49" s="13"/>
      <c r="F49" s="22" t="s">
        <v>18</v>
      </c>
      <c r="G49" s="9" t="s">
        <v>21</v>
      </c>
      <c r="H49" s="9" t="s">
        <v>3</v>
      </c>
      <c r="I49" s="10" t="s">
        <v>1</v>
      </c>
      <c r="J49" s="1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18">
      <c r="A50" s="15"/>
      <c r="B50" s="11">
        <f>2*C7+E7</f>
        <v>4</v>
      </c>
      <c r="C50" s="11">
        <f>3*$C$7</f>
        <v>3</v>
      </c>
      <c r="D50" s="12"/>
      <c r="E50" s="14"/>
      <c r="F50" s="17"/>
      <c r="G50" s="11">
        <f>150+($E$7*($E$7+3))</f>
        <v>160</v>
      </c>
      <c r="H50" s="11">
        <f>1*$E$7</f>
        <v>2</v>
      </c>
      <c r="I50" s="12"/>
      <c r="J50" s="1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ht="18">
      <c r="A51" s="15"/>
      <c r="B51" s="11">
        <f>B50+1</f>
        <v>5</v>
      </c>
      <c r="C51" s="11">
        <f>2*$C$7+4</f>
        <v>6</v>
      </c>
      <c r="D51" s="12"/>
      <c r="E51" s="14"/>
      <c r="F51" s="17"/>
      <c r="G51" s="11">
        <f>G50+1</f>
        <v>161</v>
      </c>
      <c r="H51" s="11">
        <f>2*$E$7</f>
        <v>4</v>
      </c>
      <c r="I51" s="12"/>
      <c r="J51" s="18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ht="18">
      <c r="A52" s="15"/>
      <c r="B52" s="11">
        <f>B51+1</f>
        <v>6</v>
      </c>
      <c r="C52" s="11">
        <f>4*$C$7-1</f>
        <v>3</v>
      </c>
      <c r="D52" s="12"/>
      <c r="E52" s="14"/>
      <c r="F52" s="17"/>
      <c r="G52" s="11">
        <f>G51+1</f>
        <v>162</v>
      </c>
      <c r="H52" s="11">
        <f>4*$E$7</f>
        <v>8</v>
      </c>
      <c r="I52" s="12"/>
      <c r="J52" s="18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ht="18">
      <c r="A53" s="15"/>
      <c r="B53" s="11">
        <f>B52+1</f>
        <v>7</v>
      </c>
      <c r="C53" s="11">
        <f>($C$7+2)*3</f>
        <v>9</v>
      </c>
      <c r="D53" s="12"/>
      <c r="E53" s="14"/>
      <c r="F53" s="17"/>
      <c r="G53" s="11">
        <f>G52+1</f>
        <v>163</v>
      </c>
      <c r="H53" s="11">
        <f>3*$E$7</f>
        <v>6</v>
      </c>
      <c r="I53" s="12"/>
      <c r="J53" s="18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ht="18">
      <c r="A54" s="15"/>
      <c r="B54" s="11">
        <f>B53+1</f>
        <v>8</v>
      </c>
      <c r="C54" s="11">
        <f>$E$7+4</f>
        <v>6</v>
      </c>
      <c r="D54" s="12"/>
      <c r="E54" s="14"/>
      <c r="F54" s="17"/>
      <c r="G54" s="11">
        <f>G53+1</f>
        <v>164</v>
      </c>
      <c r="H54" s="11">
        <f>2*$E$7</f>
        <v>4</v>
      </c>
      <c r="I54" s="12"/>
      <c r="J54" s="18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ht="18">
      <c r="A55" s="15"/>
      <c r="B55" s="23" t="s">
        <v>4</v>
      </c>
      <c r="C55" s="17"/>
      <c r="D55" s="17"/>
      <c r="E55" s="17"/>
      <c r="F55" s="17"/>
      <c r="G55" s="23" t="s">
        <v>4</v>
      </c>
      <c r="H55" s="17"/>
      <c r="I55" s="17"/>
      <c r="J55" s="18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ht="12.75">
      <c r="A56" s="15"/>
      <c r="B56" s="17"/>
      <c r="C56" s="17"/>
      <c r="D56" s="17"/>
      <c r="E56" s="17"/>
      <c r="F56" s="17"/>
      <c r="G56" s="17"/>
      <c r="H56" s="17"/>
      <c r="I56" s="17"/>
      <c r="J56" s="18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ht="18.75">
      <c r="A57" s="15"/>
      <c r="B57" s="24" t="s">
        <v>5</v>
      </c>
      <c r="C57" s="25" t="s">
        <v>23</v>
      </c>
      <c r="D57" s="26" t="s">
        <v>6</v>
      </c>
      <c r="E57" s="17"/>
      <c r="F57" s="17"/>
      <c r="G57" s="24" t="s">
        <v>5</v>
      </c>
      <c r="H57" s="25" t="s">
        <v>23</v>
      </c>
      <c r="I57" s="26" t="s">
        <v>6</v>
      </c>
      <c r="J57" s="18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36" ht="18.75">
      <c r="A58" s="15"/>
      <c r="B58" s="24"/>
      <c r="C58" s="27" t="s">
        <v>22</v>
      </c>
      <c r="D58" s="17"/>
      <c r="E58" s="17"/>
      <c r="F58" s="17"/>
      <c r="G58" s="24"/>
      <c r="H58" s="27" t="s">
        <v>22</v>
      </c>
      <c r="I58" s="17"/>
      <c r="J58" s="18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36" ht="12.75">
      <c r="A59" s="15"/>
      <c r="B59" s="17"/>
      <c r="C59" s="17"/>
      <c r="D59" s="17"/>
      <c r="E59" s="17"/>
      <c r="F59" s="17"/>
      <c r="G59" s="17"/>
      <c r="H59" s="17"/>
      <c r="I59" s="17"/>
      <c r="J59" s="18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36" ht="18.75" thickBot="1">
      <c r="A60" s="28"/>
      <c r="B60" s="29" t="s">
        <v>7</v>
      </c>
      <c r="C60" s="30"/>
      <c r="D60" s="30"/>
      <c r="E60" s="30"/>
      <c r="F60" s="30"/>
      <c r="G60" s="29" t="s">
        <v>7</v>
      </c>
      <c r="H60" s="30"/>
      <c r="I60" s="30"/>
      <c r="J60" s="31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14" ht="13.5" thickTop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printOptions horizontalCentered="1"/>
  <pageMargins left="0.7480314960629921" right="0.7480314960629921" top="0.11811023622047245" bottom="0.15748031496062992" header="0.11811023622047245" footer="0.11811023622047245"/>
  <pageSetup horizontalDpi="600" verticalDpi="600" orientation="portrait" paperSize="9" scale="73" r:id="rId4"/>
  <drawing r:id="rId3"/>
  <legacyDrawing r:id="rId2"/>
  <oleObjects>
    <oleObject progId="Word.Picture.8" shapeId="3799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8515625" style="0" bestFit="1" customWidth="1"/>
    <col min="3" max="3" width="12.57421875" style="0" bestFit="1" customWidth="1"/>
    <col min="4" max="4" width="12.00390625" style="0" customWidth="1"/>
    <col min="7" max="7" width="12.7109375" style="0" customWidth="1"/>
    <col min="8" max="8" width="12.421875" style="0" customWidth="1"/>
  </cols>
  <sheetData>
    <row r="1" spans="1:36" ht="27" thickTop="1">
      <c r="A1" s="1"/>
      <c r="B1" s="2"/>
      <c r="C1" s="2"/>
      <c r="D1" s="2"/>
      <c r="E1" s="2"/>
      <c r="F1" s="2"/>
      <c r="G1" s="2"/>
      <c r="H1" s="2"/>
      <c r="I1" s="2"/>
      <c r="J1" s="3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.75">
      <c r="A2" s="4"/>
      <c r="B2" s="5"/>
      <c r="C2" s="5"/>
      <c r="D2" s="5"/>
      <c r="E2" s="5"/>
      <c r="F2" s="5"/>
      <c r="G2" s="5"/>
      <c r="H2" s="5"/>
      <c r="I2" s="5"/>
      <c r="J2" s="6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2.75">
      <c r="A3" s="7"/>
      <c r="B3" s="5"/>
      <c r="C3" s="5"/>
      <c r="D3" s="5"/>
      <c r="E3" s="5"/>
      <c r="F3" s="5"/>
      <c r="G3" s="5"/>
      <c r="H3" s="5"/>
      <c r="I3" s="5"/>
      <c r="J3" s="6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2.75">
      <c r="A4" s="7"/>
      <c r="B4" s="5"/>
      <c r="C4" s="5"/>
      <c r="D4" s="5"/>
      <c r="E4" s="5"/>
      <c r="F4" s="5"/>
      <c r="G4" s="5"/>
      <c r="H4" s="5"/>
      <c r="I4" s="5"/>
      <c r="J4" s="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12.75">
      <c r="A5" s="7"/>
      <c r="B5" s="5"/>
      <c r="C5" s="5"/>
      <c r="D5" s="5"/>
      <c r="E5" s="5"/>
      <c r="F5" s="5"/>
      <c r="G5" s="5"/>
      <c r="H5" s="5"/>
      <c r="I5" s="5"/>
      <c r="J5" s="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12.75">
      <c r="A6" s="7"/>
      <c r="B6" s="5"/>
      <c r="C6" s="5"/>
      <c r="D6" s="5"/>
      <c r="E6" s="5"/>
      <c r="F6" s="5"/>
      <c r="G6" s="5"/>
      <c r="H6" s="5"/>
      <c r="I6" s="5"/>
      <c r="J6" s="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18">
      <c r="A7" s="15"/>
      <c r="B7" s="19" t="s">
        <v>0</v>
      </c>
      <c r="C7" s="17"/>
      <c r="D7" s="17"/>
      <c r="E7" s="17"/>
      <c r="F7" s="17"/>
      <c r="G7" s="17"/>
      <c r="H7" s="17"/>
      <c r="I7" s="17"/>
      <c r="J7" s="18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ht="15.75">
      <c r="A8" s="15"/>
      <c r="B8" s="20" t="s">
        <v>24</v>
      </c>
      <c r="C8" s="17"/>
      <c r="D8" s="17"/>
      <c r="E8" s="17"/>
      <c r="F8" s="17"/>
      <c r="G8" s="37" t="s">
        <v>30</v>
      </c>
      <c r="H8" s="17"/>
      <c r="I8" s="37">
        <f>Questions!I7</f>
        <v>1</v>
      </c>
      <c r="J8" s="38">
        <f>Questions!J7</f>
        <v>2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12.75">
      <c r="A9" s="15"/>
      <c r="B9" s="17"/>
      <c r="C9" s="17"/>
      <c r="D9" s="17"/>
      <c r="E9" s="17"/>
      <c r="F9" s="17"/>
      <c r="G9" s="17"/>
      <c r="H9" s="17"/>
      <c r="I9" s="17"/>
      <c r="J9" s="18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37.5">
      <c r="A10" s="21" t="s">
        <v>8</v>
      </c>
      <c r="B10" s="9" t="s">
        <v>2</v>
      </c>
      <c r="C10" s="9" t="s">
        <v>3</v>
      </c>
      <c r="D10" s="10" t="s">
        <v>1</v>
      </c>
      <c r="E10" s="17"/>
      <c r="F10" s="22" t="s">
        <v>15</v>
      </c>
      <c r="G10" s="9" t="s">
        <v>19</v>
      </c>
      <c r="H10" s="9" t="s">
        <v>3</v>
      </c>
      <c r="I10" s="10" t="s">
        <v>1</v>
      </c>
      <c r="J10" s="18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18">
      <c r="A11" s="15"/>
      <c r="B11" s="11">
        <f>Questions!B11</f>
        <v>2</v>
      </c>
      <c r="C11" s="11">
        <f>Questions!C11</f>
        <v>1</v>
      </c>
      <c r="D11" s="32">
        <f>C11*B11</f>
        <v>2</v>
      </c>
      <c r="E11" s="17"/>
      <c r="F11" s="17"/>
      <c r="G11" s="11">
        <f>Questions!G11</f>
        <v>10</v>
      </c>
      <c r="H11" s="11">
        <f>Questions!H11</f>
        <v>5</v>
      </c>
      <c r="I11" s="32">
        <f>H11*G11</f>
        <v>50</v>
      </c>
      <c r="J11" s="1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18">
      <c r="A12" s="15"/>
      <c r="B12" s="11">
        <f>Questions!B12</f>
        <v>3</v>
      </c>
      <c r="C12" s="11">
        <f>Questions!C12</f>
        <v>2</v>
      </c>
      <c r="D12" s="32">
        <f>C12*B12</f>
        <v>6</v>
      </c>
      <c r="E12" s="17"/>
      <c r="F12" s="17"/>
      <c r="G12" s="11">
        <f>Questions!G12</f>
        <v>11</v>
      </c>
      <c r="H12" s="11">
        <f>Questions!H12</f>
        <v>6</v>
      </c>
      <c r="I12" s="32">
        <f>H12*G12</f>
        <v>66</v>
      </c>
      <c r="J12" s="1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ht="18">
      <c r="A13" s="15"/>
      <c r="B13" s="11">
        <f>Questions!B13</f>
        <v>4</v>
      </c>
      <c r="C13" s="11">
        <f>Questions!C13</f>
        <v>4</v>
      </c>
      <c r="D13" s="32">
        <f>C13*B13</f>
        <v>16</v>
      </c>
      <c r="E13" s="17"/>
      <c r="F13" s="17"/>
      <c r="G13" s="11">
        <f>Questions!G13</f>
        <v>12</v>
      </c>
      <c r="H13" s="11">
        <f>Questions!H13</f>
        <v>11</v>
      </c>
      <c r="I13" s="32">
        <f>H13*G13</f>
        <v>132</v>
      </c>
      <c r="J13" s="18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ht="18">
      <c r="A14" s="15"/>
      <c r="B14" s="11">
        <f>Questions!B14</f>
        <v>5</v>
      </c>
      <c r="C14" s="11">
        <f>Questions!C14</f>
        <v>3</v>
      </c>
      <c r="D14" s="32">
        <f>C14*B14</f>
        <v>15</v>
      </c>
      <c r="E14" s="17"/>
      <c r="F14" s="17"/>
      <c r="G14" s="11">
        <f>Questions!G14</f>
        <v>13</v>
      </c>
      <c r="H14" s="11">
        <f>Questions!H14</f>
        <v>4</v>
      </c>
      <c r="I14" s="32">
        <f>H14*G14</f>
        <v>52</v>
      </c>
      <c r="J14" s="1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ht="18">
      <c r="A15" s="15"/>
      <c r="B15" s="11">
        <f>Questions!B15</f>
        <v>6</v>
      </c>
      <c r="C15" s="11">
        <f>Questions!C15</f>
        <v>2</v>
      </c>
      <c r="D15" s="32">
        <f>C15*B15</f>
        <v>12</v>
      </c>
      <c r="E15" s="17"/>
      <c r="F15" s="17"/>
      <c r="G15" s="11">
        <f>Questions!G15</f>
        <v>14</v>
      </c>
      <c r="H15" s="11">
        <f>Questions!H15</f>
        <v>3</v>
      </c>
      <c r="I15" s="32">
        <f>H15*G15</f>
        <v>42</v>
      </c>
      <c r="J15" s="1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ht="18">
      <c r="A16" s="15"/>
      <c r="B16" s="23" t="s">
        <v>4</v>
      </c>
      <c r="C16" s="34">
        <f>SUM(C11:C15)</f>
        <v>12</v>
      </c>
      <c r="D16" s="33">
        <f>SUM(D11:D15)</f>
        <v>51</v>
      </c>
      <c r="E16" s="17"/>
      <c r="F16" s="17"/>
      <c r="G16" s="23" t="s">
        <v>4</v>
      </c>
      <c r="H16" s="34">
        <f>SUM(H11:H15)</f>
        <v>29</v>
      </c>
      <c r="I16" s="33">
        <f>SUM(I11:I15)</f>
        <v>342</v>
      </c>
      <c r="J16" s="18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ht="12.75">
      <c r="A17" s="15"/>
      <c r="B17" s="17"/>
      <c r="C17" s="17"/>
      <c r="D17" s="17"/>
      <c r="E17" s="17"/>
      <c r="F17" s="17"/>
      <c r="G17" s="17"/>
      <c r="H17" s="17"/>
      <c r="I17" s="17"/>
      <c r="J17" s="1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ht="18.75">
      <c r="A18" s="15"/>
      <c r="B18" s="24" t="s">
        <v>5</v>
      </c>
      <c r="C18" s="25" t="s">
        <v>23</v>
      </c>
      <c r="D18" s="26" t="s">
        <v>6</v>
      </c>
      <c r="E18" s="39"/>
      <c r="F18" s="17"/>
      <c r="G18" s="24" t="s">
        <v>5</v>
      </c>
      <c r="H18" s="25" t="s">
        <v>23</v>
      </c>
      <c r="I18" s="26" t="s">
        <v>6</v>
      </c>
      <c r="J18" s="3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18.75">
      <c r="A19" s="15"/>
      <c r="B19" s="24"/>
      <c r="C19" s="27" t="s">
        <v>22</v>
      </c>
      <c r="D19" s="17"/>
      <c r="E19" s="17"/>
      <c r="F19" s="17"/>
      <c r="G19" s="24"/>
      <c r="H19" s="27" t="s">
        <v>22</v>
      </c>
      <c r="I19" s="17"/>
      <c r="J19" s="18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ht="12.75">
      <c r="A20" s="15"/>
      <c r="B20" s="17"/>
      <c r="C20" s="17"/>
      <c r="D20" s="17"/>
      <c r="E20" s="17"/>
      <c r="F20" s="17"/>
      <c r="G20" s="17"/>
      <c r="H20" s="17"/>
      <c r="I20" s="17"/>
      <c r="J20" s="1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18">
      <c r="A21" s="15"/>
      <c r="B21" s="23" t="s">
        <v>7</v>
      </c>
      <c r="C21" s="35">
        <f>D16/C16</f>
        <v>4.25</v>
      </c>
      <c r="D21" s="17"/>
      <c r="E21" s="17"/>
      <c r="F21" s="17"/>
      <c r="G21" s="23" t="s">
        <v>7</v>
      </c>
      <c r="H21" s="35">
        <f>I16/H16</f>
        <v>11.793103448275861</v>
      </c>
      <c r="I21" s="17"/>
      <c r="J21" s="18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2.75">
      <c r="A22" s="15"/>
      <c r="B22" s="17"/>
      <c r="C22" s="17"/>
      <c r="D22" s="17"/>
      <c r="E22" s="17"/>
      <c r="F22" s="17"/>
      <c r="G22" s="17"/>
      <c r="H22" s="17"/>
      <c r="I22" s="17"/>
      <c r="J22" s="18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37.5">
      <c r="A23" s="21" t="s">
        <v>9</v>
      </c>
      <c r="B23" s="9" t="s">
        <v>11</v>
      </c>
      <c r="C23" s="9" t="s">
        <v>3</v>
      </c>
      <c r="D23" s="10" t="s">
        <v>1</v>
      </c>
      <c r="E23" s="17"/>
      <c r="F23" s="22" t="s">
        <v>16</v>
      </c>
      <c r="G23" s="9" t="s">
        <v>2</v>
      </c>
      <c r="H23" s="9" t="s">
        <v>3</v>
      </c>
      <c r="I23" s="10" t="s">
        <v>1</v>
      </c>
      <c r="J23" s="18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18">
      <c r="A24" s="15"/>
      <c r="B24" s="11">
        <f>Questions!B24</f>
        <v>12</v>
      </c>
      <c r="C24" s="11">
        <f>Questions!C24</f>
        <v>2</v>
      </c>
      <c r="D24" s="32">
        <f>C24*B24</f>
        <v>24</v>
      </c>
      <c r="E24" s="17"/>
      <c r="F24" s="17"/>
      <c r="G24" s="11">
        <f>Questions!G24</f>
        <v>3</v>
      </c>
      <c r="H24" s="11">
        <f>Questions!H24</f>
        <v>11</v>
      </c>
      <c r="I24" s="32">
        <f>H24*G24</f>
        <v>33</v>
      </c>
      <c r="J24" s="1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18">
      <c r="A25" s="15"/>
      <c r="B25" s="11">
        <f>Questions!B25</f>
        <v>13</v>
      </c>
      <c r="C25" s="11">
        <f>Questions!C25</f>
        <v>10</v>
      </c>
      <c r="D25" s="32">
        <f>C25*B25</f>
        <v>130</v>
      </c>
      <c r="E25" s="17"/>
      <c r="F25" s="17"/>
      <c r="G25" s="11">
        <f>Questions!G25</f>
        <v>4</v>
      </c>
      <c r="H25" s="11">
        <f>Questions!H25</f>
        <v>5</v>
      </c>
      <c r="I25" s="32">
        <f>H25*G25</f>
        <v>20</v>
      </c>
      <c r="J25" s="18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18">
      <c r="A26" s="15"/>
      <c r="B26" s="11">
        <f>Questions!B26</f>
        <v>14</v>
      </c>
      <c r="C26" s="11">
        <f>Questions!C26</f>
        <v>5</v>
      </c>
      <c r="D26" s="32">
        <f>C26*B26</f>
        <v>70</v>
      </c>
      <c r="E26" s="17"/>
      <c r="F26" s="17"/>
      <c r="G26" s="11">
        <f>Questions!G26</f>
        <v>5</v>
      </c>
      <c r="H26" s="11">
        <f>Questions!H26</f>
        <v>11</v>
      </c>
      <c r="I26" s="32">
        <f>H26*G26</f>
        <v>55</v>
      </c>
      <c r="J26" s="1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ht="18">
      <c r="A27" s="15"/>
      <c r="B27" s="11">
        <f>Questions!B27</f>
        <v>15</v>
      </c>
      <c r="C27" s="11">
        <f>Questions!C27</f>
        <v>2</v>
      </c>
      <c r="D27" s="32">
        <f>C27*B27</f>
        <v>30</v>
      </c>
      <c r="E27" s="17"/>
      <c r="F27" s="17"/>
      <c r="G27" s="11">
        <f>Questions!G27</f>
        <v>6</v>
      </c>
      <c r="H27" s="11">
        <f>Questions!H27</f>
        <v>3</v>
      </c>
      <c r="I27" s="32">
        <f>H27*G27</f>
        <v>18</v>
      </c>
      <c r="J27" s="1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18">
      <c r="A28" s="15"/>
      <c r="B28" s="11">
        <f>Questions!B28</f>
        <v>16</v>
      </c>
      <c r="C28" s="11">
        <f>Questions!C28</f>
        <v>1</v>
      </c>
      <c r="D28" s="32">
        <f>C28*B28</f>
        <v>16</v>
      </c>
      <c r="E28" s="17"/>
      <c r="F28" s="17"/>
      <c r="G28" s="11">
        <f>Questions!G28</f>
        <v>7</v>
      </c>
      <c r="H28" s="11">
        <f>Questions!H28</f>
        <v>4</v>
      </c>
      <c r="I28" s="32">
        <f>H28*G28</f>
        <v>28</v>
      </c>
      <c r="J28" s="1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ht="18">
      <c r="A29" s="15"/>
      <c r="B29" s="23" t="s">
        <v>4</v>
      </c>
      <c r="C29" s="34">
        <f>SUM(C24:C28)</f>
        <v>20</v>
      </c>
      <c r="D29" s="33">
        <f>SUM(D24:D28)</f>
        <v>270</v>
      </c>
      <c r="E29" s="17"/>
      <c r="F29" s="17"/>
      <c r="G29" s="23" t="s">
        <v>4</v>
      </c>
      <c r="H29" s="34">
        <f>SUM(H24:H28)</f>
        <v>34</v>
      </c>
      <c r="I29" s="33">
        <f>SUM(I24:I28)</f>
        <v>154</v>
      </c>
      <c r="J29" s="18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ht="12.75">
      <c r="A30" s="15"/>
      <c r="B30" s="17"/>
      <c r="C30" s="17"/>
      <c r="D30" s="17"/>
      <c r="E30" s="17"/>
      <c r="F30" s="17"/>
      <c r="G30" s="17"/>
      <c r="H30" s="17"/>
      <c r="I30" s="17"/>
      <c r="J30" s="18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ht="18.75">
      <c r="A31" s="15"/>
      <c r="B31" s="24" t="s">
        <v>5</v>
      </c>
      <c r="C31" s="25" t="s">
        <v>23</v>
      </c>
      <c r="D31" s="26" t="s">
        <v>6</v>
      </c>
      <c r="E31" s="39"/>
      <c r="F31" s="17"/>
      <c r="G31" s="24" t="s">
        <v>5</v>
      </c>
      <c r="H31" s="25" t="s">
        <v>23</v>
      </c>
      <c r="I31" s="26" t="s">
        <v>6</v>
      </c>
      <c r="J31" s="36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ht="18.75">
      <c r="A32" s="15"/>
      <c r="B32" s="24"/>
      <c r="C32" s="27" t="s">
        <v>22</v>
      </c>
      <c r="D32" s="17"/>
      <c r="E32" s="17"/>
      <c r="F32" s="17"/>
      <c r="G32" s="24"/>
      <c r="H32" s="27" t="s">
        <v>22</v>
      </c>
      <c r="I32" s="17"/>
      <c r="J32" s="18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ht="12.75">
      <c r="A33" s="15"/>
      <c r="B33" s="17"/>
      <c r="C33" s="17"/>
      <c r="D33" s="17"/>
      <c r="E33" s="17"/>
      <c r="F33" s="17"/>
      <c r="G33" s="17"/>
      <c r="H33" s="17"/>
      <c r="I33" s="17"/>
      <c r="J33" s="18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ht="18">
      <c r="A34" s="15"/>
      <c r="B34" s="23" t="s">
        <v>7</v>
      </c>
      <c r="C34" s="35">
        <f>D29/C29</f>
        <v>13.5</v>
      </c>
      <c r="D34" s="17"/>
      <c r="E34" s="17"/>
      <c r="F34" s="17"/>
      <c r="G34" s="23" t="s">
        <v>7</v>
      </c>
      <c r="H34" s="35">
        <f>I29/H29</f>
        <v>4.529411764705882</v>
      </c>
      <c r="I34" s="17"/>
      <c r="J34" s="1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ht="12.75">
      <c r="A35" s="15"/>
      <c r="B35" s="17"/>
      <c r="C35" s="17"/>
      <c r="D35" s="17"/>
      <c r="E35" s="17"/>
      <c r="F35" s="17"/>
      <c r="G35" s="17"/>
      <c r="H35" s="17"/>
      <c r="I35" s="17"/>
      <c r="J35" s="18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37.5">
      <c r="A36" s="21" t="s">
        <v>10</v>
      </c>
      <c r="B36" s="9" t="s">
        <v>12</v>
      </c>
      <c r="C36" s="9" t="s">
        <v>3</v>
      </c>
      <c r="D36" s="10" t="s">
        <v>1</v>
      </c>
      <c r="E36" s="17"/>
      <c r="F36" s="22" t="s">
        <v>17</v>
      </c>
      <c r="G36" s="9" t="s">
        <v>20</v>
      </c>
      <c r="H36" s="9" t="s">
        <v>3</v>
      </c>
      <c r="I36" s="10" t="s">
        <v>1</v>
      </c>
      <c r="J36" s="1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ht="18">
      <c r="A37" s="15"/>
      <c r="B37" s="11">
        <f>Questions!B37</f>
        <v>154</v>
      </c>
      <c r="C37" s="11">
        <f>Questions!C37</f>
        <v>2</v>
      </c>
      <c r="D37" s="32">
        <f>C37*B37</f>
        <v>308</v>
      </c>
      <c r="E37" s="17"/>
      <c r="F37" s="17"/>
      <c r="G37" s="11">
        <f>Questions!G37</f>
        <v>30</v>
      </c>
      <c r="H37" s="11">
        <f>Questions!H37</f>
        <v>6</v>
      </c>
      <c r="I37" s="32">
        <f>H37*G37</f>
        <v>180</v>
      </c>
      <c r="J37" s="18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ht="18">
      <c r="A38" s="15"/>
      <c r="B38" s="11">
        <f>Questions!B38</f>
        <v>155</v>
      </c>
      <c r="C38" s="11">
        <f>Questions!C38</f>
        <v>5</v>
      </c>
      <c r="D38" s="32">
        <f>C38*B38</f>
        <v>775</v>
      </c>
      <c r="E38" s="17"/>
      <c r="F38" s="17"/>
      <c r="G38" s="11">
        <f>Questions!G38</f>
        <v>31</v>
      </c>
      <c r="H38" s="11">
        <f>Questions!H38</f>
        <v>9</v>
      </c>
      <c r="I38" s="32">
        <f>H38*G38</f>
        <v>279</v>
      </c>
      <c r="J38" s="1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ht="18">
      <c r="A39" s="15"/>
      <c r="B39" s="11">
        <f>Questions!B39</f>
        <v>156</v>
      </c>
      <c r="C39" s="11">
        <f>Questions!C39</f>
        <v>2</v>
      </c>
      <c r="D39" s="32">
        <f>C39*B39</f>
        <v>312</v>
      </c>
      <c r="E39" s="17"/>
      <c r="F39" s="17"/>
      <c r="G39" s="11">
        <f>Questions!G39</f>
        <v>32</v>
      </c>
      <c r="H39" s="11">
        <f>Questions!H39</f>
        <v>4</v>
      </c>
      <c r="I39" s="32">
        <f>H39*G39</f>
        <v>128</v>
      </c>
      <c r="J39" s="18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ht="18">
      <c r="A40" s="15"/>
      <c r="B40" s="11">
        <f>Questions!B40</f>
        <v>157</v>
      </c>
      <c r="C40" s="11">
        <f>Questions!C40</f>
        <v>6</v>
      </c>
      <c r="D40" s="32">
        <f>C40*B40</f>
        <v>942</v>
      </c>
      <c r="E40" s="17"/>
      <c r="F40" s="17"/>
      <c r="G40" s="11">
        <f>Questions!G40</f>
        <v>33</v>
      </c>
      <c r="H40" s="11">
        <f>Questions!H40</f>
        <v>7</v>
      </c>
      <c r="I40" s="32">
        <f>H40*G40</f>
        <v>231</v>
      </c>
      <c r="J40" s="18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18">
      <c r="A41" s="15"/>
      <c r="B41" s="11">
        <f>Questions!B41</f>
        <v>158</v>
      </c>
      <c r="C41" s="11">
        <f>Questions!C41</f>
        <v>4</v>
      </c>
      <c r="D41" s="32">
        <f>C41*B41</f>
        <v>632</v>
      </c>
      <c r="E41" s="17"/>
      <c r="F41" s="17"/>
      <c r="G41" s="11">
        <f>Questions!G41</f>
        <v>34</v>
      </c>
      <c r="H41" s="11">
        <f>Questions!H41</f>
        <v>5</v>
      </c>
      <c r="I41" s="32">
        <f>H41*G41</f>
        <v>170</v>
      </c>
      <c r="J41" s="1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18">
      <c r="A42" s="15"/>
      <c r="B42" s="23" t="s">
        <v>4</v>
      </c>
      <c r="C42" s="34">
        <f>SUM(C37:C41)</f>
        <v>19</v>
      </c>
      <c r="D42" s="33">
        <f>SUM(D37:D41)</f>
        <v>2969</v>
      </c>
      <c r="E42" s="17"/>
      <c r="F42" s="17"/>
      <c r="G42" s="23" t="s">
        <v>4</v>
      </c>
      <c r="H42" s="34">
        <f>SUM(H37:H41)</f>
        <v>31</v>
      </c>
      <c r="I42" s="33">
        <f>SUM(I37:I41)</f>
        <v>988</v>
      </c>
      <c r="J42" s="1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12.75">
      <c r="A43" s="15"/>
      <c r="B43" s="17"/>
      <c r="C43" s="17"/>
      <c r="D43" s="17"/>
      <c r="E43" s="17"/>
      <c r="F43" s="17"/>
      <c r="G43" s="17"/>
      <c r="H43" s="17"/>
      <c r="I43" s="17"/>
      <c r="J43" s="18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18.75">
      <c r="A44" s="15"/>
      <c r="B44" s="24" t="s">
        <v>5</v>
      </c>
      <c r="C44" s="25" t="s">
        <v>23</v>
      </c>
      <c r="D44" s="26" t="s">
        <v>6</v>
      </c>
      <c r="E44" s="34">
        <f>D42/C42</f>
        <v>156.26315789473685</v>
      </c>
      <c r="F44" s="17"/>
      <c r="G44" s="24" t="s">
        <v>5</v>
      </c>
      <c r="H44" s="25" t="s">
        <v>23</v>
      </c>
      <c r="I44" s="26" t="s">
        <v>6</v>
      </c>
      <c r="J44" s="36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18.75">
      <c r="A45" s="15"/>
      <c r="B45" s="24"/>
      <c r="C45" s="27" t="s">
        <v>22</v>
      </c>
      <c r="D45" s="17"/>
      <c r="E45" s="17"/>
      <c r="F45" s="17"/>
      <c r="G45" s="24"/>
      <c r="H45" s="27" t="s">
        <v>22</v>
      </c>
      <c r="I45" s="17"/>
      <c r="J45" s="18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2.75">
      <c r="A46" s="15"/>
      <c r="B46" s="17"/>
      <c r="C46" s="17"/>
      <c r="D46" s="17"/>
      <c r="E46" s="17"/>
      <c r="F46" s="17"/>
      <c r="G46" s="17"/>
      <c r="H46" s="17"/>
      <c r="I46" s="17"/>
      <c r="J46" s="1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8">
      <c r="A47" s="15"/>
      <c r="B47" s="23" t="s">
        <v>7</v>
      </c>
      <c r="C47" s="17"/>
      <c r="D47" s="17"/>
      <c r="E47" s="17"/>
      <c r="F47" s="17"/>
      <c r="G47" s="23" t="s">
        <v>7</v>
      </c>
      <c r="H47" s="35">
        <f>I42/H42</f>
        <v>31.870967741935484</v>
      </c>
      <c r="I47" s="17"/>
      <c r="J47" s="1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12.75">
      <c r="A48" s="15"/>
      <c r="B48" s="17"/>
      <c r="C48" s="17"/>
      <c r="D48" s="17"/>
      <c r="E48" s="17"/>
      <c r="F48" s="17"/>
      <c r="G48" s="17"/>
      <c r="H48" s="17"/>
      <c r="I48" s="17"/>
      <c r="J48" s="18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56.25">
      <c r="A49" s="21" t="s">
        <v>13</v>
      </c>
      <c r="B49" s="9" t="s">
        <v>14</v>
      </c>
      <c r="C49" s="9" t="s">
        <v>3</v>
      </c>
      <c r="D49" s="10" t="s">
        <v>1</v>
      </c>
      <c r="E49" s="17"/>
      <c r="F49" s="22" t="s">
        <v>18</v>
      </c>
      <c r="G49" s="9" t="s">
        <v>21</v>
      </c>
      <c r="H49" s="9" t="s">
        <v>3</v>
      </c>
      <c r="I49" s="10" t="s">
        <v>1</v>
      </c>
      <c r="J49" s="1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18">
      <c r="A50" s="15"/>
      <c r="B50" s="11">
        <f>Questions!B50</f>
        <v>4</v>
      </c>
      <c r="C50" s="11">
        <f>Questions!C50</f>
        <v>3</v>
      </c>
      <c r="D50" s="32">
        <f>C50*B50</f>
        <v>12</v>
      </c>
      <c r="E50" s="17"/>
      <c r="F50" s="17"/>
      <c r="G50" s="11">
        <f>Questions!G50</f>
        <v>160</v>
      </c>
      <c r="H50" s="11">
        <f>Questions!H50</f>
        <v>2</v>
      </c>
      <c r="I50" s="32">
        <f>H50*G50</f>
        <v>320</v>
      </c>
      <c r="J50" s="1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ht="18">
      <c r="A51" s="15"/>
      <c r="B51" s="11">
        <f>Questions!B51</f>
        <v>5</v>
      </c>
      <c r="C51" s="11">
        <f>Questions!C51</f>
        <v>6</v>
      </c>
      <c r="D51" s="32">
        <f>C51*B51</f>
        <v>30</v>
      </c>
      <c r="E51" s="17"/>
      <c r="F51" s="17"/>
      <c r="G51" s="11">
        <f>Questions!G51</f>
        <v>161</v>
      </c>
      <c r="H51" s="11">
        <f>Questions!H51</f>
        <v>4</v>
      </c>
      <c r="I51" s="32">
        <f>H51*G51</f>
        <v>644</v>
      </c>
      <c r="J51" s="18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ht="18">
      <c r="A52" s="15"/>
      <c r="B52" s="11">
        <f>Questions!B52</f>
        <v>6</v>
      </c>
      <c r="C52" s="11">
        <f>Questions!C52</f>
        <v>3</v>
      </c>
      <c r="D52" s="32">
        <f>C52*B52</f>
        <v>18</v>
      </c>
      <c r="E52" s="17"/>
      <c r="F52" s="17"/>
      <c r="G52" s="11">
        <f>Questions!G52</f>
        <v>162</v>
      </c>
      <c r="H52" s="11">
        <f>Questions!H52</f>
        <v>8</v>
      </c>
      <c r="I52" s="32">
        <f>H52*G52</f>
        <v>1296</v>
      </c>
      <c r="J52" s="18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ht="18">
      <c r="A53" s="15"/>
      <c r="B53" s="11">
        <f>Questions!B53</f>
        <v>7</v>
      </c>
      <c r="C53" s="11">
        <f>Questions!C53</f>
        <v>9</v>
      </c>
      <c r="D53" s="32">
        <f>C53*B53</f>
        <v>63</v>
      </c>
      <c r="E53" s="17"/>
      <c r="F53" s="17"/>
      <c r="G53" s="11">
        <f>Questions!G53</f>
        <v>163</v>
      </c>
      <c r="H53" s="11">
        <f>Questions!H53</f>
        <v>6</v>
      </c>
      <c r="I53" s="32">
        <f>H53*G53</f>
        <v>978</v>
      </c>
      <c r="J53" s="18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ht="18">
      <c r="A54" s="15"/>
      <c r="B54" s="11">
        <f>Questions!B54</f>
        <v>8</v>
      </c>
      <c r="C54" s="11">
        <f>Questions!C54</f>
        <v>6</v>
      </c>
      <c r="D54" s="32">
        <f>C54*B54</f>
        <v>48</v>
      </c>
      <c r="E54" s="17"/>
      <c r="F54" s="17"/>
      <c r="G54" s="11">
        <f>Questions!G54</f>
        <v>164</v>
      </c>
      <c r="H54" s="11">
        <f>Questions!H54</f>
        <v>4</v>
      </c>
      <c r="I54" s="32">
        <f>H54*G54</f>
        <v>656</v>
      </c>
      <c r="J54" s="18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ht="18">
      <c r="A55" s="15"/>
      <c r="B55" s="23" t="s">
        <v>4</v>
      </c>
      <c r="C55" s="34">
        <f>SUM(C50:C54)</f>
        <v>27</v>
      </c>
      <c r="D55" s="33">
        <f>SUM(D50:D54)</f>
        <v>171</v>
      </c>
      <c r="E55" s="17"/>
      <c r="F55" s="17"/>
      <c r="G55" s="23" t="s">
        <v>4</v>
      </c>
      <c r="H55" s="34">
        <f>SUM(H50:H54)</f>
        <v>24</v>
      </c>
      <c r="I55" s="33">
        <f>SUM(I50:I54)</f>
        <v>3894</v>
      </c>
      <c r="J55" s="18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ht="12.75">
      <c r="A56" s="15"/>
      <c r="B56" s="17"/>
      <c r="C56" s="17"/>
      <c r="D56" s="17"/>
      <c r="E56" s="17"/>
      <c r="F56" s="17"/>
      <c r="G56" s="17"/>
      <c r="H56" s="17"/>
      <c r="I56" s="17"/>
      <c r="J56" s="18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ht="18.75">
      <c r="A57" s="15"/>
      <c r="B57" s="24" t="s">
        <v>5</v>
      </c>
      <c r="C57" s="25" t="s">
        <v>23</v>
      </c>
      <c r="D57" s="26" t="s">
        <v>6</v>
      </c>
      <c r="E57" s="39"/>
      <c r="F57" s="17"/>
      <c r="G57" s="24" t="s">
        <v>5</v>
      </c>
      <c r="H57" s="25" t="s">
        <v>23</v>
      </c>
      <c r="I57" s="26" t="s">
        <v>6</v>
      </c>
      <c r="J57" s="3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36" ht="18.75">
      <c r="A58" s="15"/>
      <c r="B58" s="24"/>
      <c r="C58" s="27" t="s">
        <v>22</v>
      </c>
      <c r="D58" s="17"/>
      <c r="E58" s="17"/>
      <c r="F58" s="17"/>
      <c r="G58" s="24"/>
      <c r="H58" s="27" t="s">
        <v>22</v>
      </c>
      <c r="I58" s="17"/>
      <c r="J58" s="18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36" ht="12.75">
      <c r="A59" s="15"/>
      <c r="B59" s="17"/>
      <c r="C59" s="17"/>
      <c r="D59" s="17"/>
      <c r="E59" s="17"/>
      <c r="F59" s="17"/>
      <c r="G59" s="17"/>
      <c r="H59" s="17"/>
      <c r="I59" s="17"/>
      <c r="J59" s="18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36" ht="18">
      <c r="A60" s="15"/>
      <c r="B60" s="23" t="s">
        <v>7</v>
      </c>
      <c r="C60" s="35">
        <f>D55/C55</f>
        <v>6.333333333333333</v>
      </c>
      <c r="D60" s="17"/>
      <c r="E60" s="17"/>
      <c r="F60" s="17"/>
      <c r="G60" s="23" t="s">
        <v>7</v>
      </c>
      <c r="H60" s="35">
        <f>I55/H55</f>
        <v>162.25</v>
      </c>
      <c r="I60" s="17"/>
      <c r="J60" s="18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36" ht="13.5" thickBot="1">
      <c r="A61" s="28"/>
      <c r="B61" s="30"/>
      <c r="C61" s="30"/>
      <c r="D61" s="30"/>
      <c r="E61" s="30"/>
      <c r="F61" s="30"/>
      <c r="G61" s="30"/>
      <c r="H61" s="30"/>
      <c r="I61" s="30"/>
      <c r="J61" s="31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</row>
    <row r="62" spans="1:36" ht="13.5" thickTop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  <row r="63" spans="1:3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3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</row>
    <row r="65" spans="1:3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</row>
    <row r="66" spans="1:3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  <row r="67" spans="1:3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3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</row>
    <row r="82" spans="1:3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</row>
    <row r="83" spans="1:3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="84" spans="1:3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</row>
    <row r="85" spans="1:3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</row>
    <row r="86" spans="1:3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</row>
    <row r="87" spans="1:3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1:3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</row>
    <row r="89" spans="1:3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</row>
    <row r="90" spans="1:3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</row>
    <row r="91" spans="1:3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</row>
    <row r="92" spans="1:3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</row>
    <row r="93" spans="1:3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</row>
    <row r="94" spans="1:3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</row>
    <row r="95" spans="1:3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</row>
    <row r="96" spans="1:3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</row>
    <row r="98" spans="1:3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</row>
    <row r="99" spans="1:3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</row>
    <row r="100" spans="1:3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</row>
    <row r="101" spans="1:3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</row>
    <row r="102" spans="1:36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</row>
    <row r="103" spans="1:36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</row>
    <row r="104" spans="1:36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</row>
    <row r="105" spans="1:36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</row>
    <row r="107" spans="1:36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</row>
    <row r="108" spans="1:36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</row>
    <row r="109" spans="1:3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</row>
    <row r="110" spans="1:36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</row>
    <row r="111" spans="11:36" ht="12.75"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</row>
    <row r="112" spans="11:36" ht="12.75"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</row>
    <row r="113" spans="11:36" ht="12.75"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</row>
    <row r="114" spans="11:36" ht="12.75"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</row>
    <row r="115" spans="11:36" ht="12.75"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</row>
    <row r="116" spans="11:36" ht="12.75"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</row>
    <row r="117" spans="11:36" ht="12.75"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</row>
    <row r="118" spans="11:36" ht="12.75"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</row>
  </sheetData>
  <sheetProtection/>
  <printOptions/>
  <pageMargins left="0.75" right="0.75" top="0.24" bottom="0.33" header="0.17" footer="0.24"/>
  <pageSetup horizontalDpi="600" verticalDpi="600" orientation="portrait" paperSize="9" scale="71" r:id="rId4"/>
  <drawing r:id="rId3"/>
  <legacyDrawing r:id="rId2"/>
  <oleObjects>
    <oleObject progId="Word.Picture.8" shapeId="675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Education, Sport &amp;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</dc:creator>
  <cp:keywords/>
  <dc:description/>
  <cp:lastModifiedBy>Derek John</cp:lastModifiedBy>
  <cp:lastPrinted>2008-02-22T12:56:09Z</cp:lastPrinted>
  <dcterms:created xsi:type="dcterms:W3CDTF">2007-11-23T09:41:45Z</dcterms:created>
  <dcterms:modified xsi:type="dcterms:W3CDTF">2010-10-27T16:01:20Z</dcterms:modified>
  <cp:category/>
  <cp:version/>
  <cp:contentType/>
  <cp:contentStatus/>
</cp:coreProperties>
</file>