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Sheet1" sheetId="1" r:id="rId1"/>
  </sheets>
  <definedNames>
    <definedName name="_xlnm.Print_Area" localSheetId="0">'Sheet1'!$A$1:$L$160</definedName>
  </definedNames>
  <calcPr fullCalcOnLoad="1"/>
</workbook>
</file>

<file path=xl/sharedStrings.xml><?xml version="1.0" encoding="utf-8"?>
<sst xmlns="http://schemas.openxmlformats.org/spreadsheetml/2006/main" count="100" uniqueCount="70">
  <si>
    <t>Name:</t>
  </si>
  <si>
    <t>Score Revision Questions</t>
  </si>
  <si>
    <t>Instructions</t>
  </si>
  <si>
    <r>
      <t xml:space="preserve">Complete the questions in the boxed space provided and alongside will appear a </t>
    </r>
    <r>
      <rPr>
        <b/>
        <sz val="12"/>
        <color indexed="10"/>
        <rFont val="Times New Roman"/>
        <family val="1"/>
      </rPr>
      <t>Y</t>
    </r>
    <r>
      <rPr>
        <sz val="12"/>
        <rFont val="Times New Roman"/>
        <family val="1"/>
      </rPr>
      <t xml:space="preserve"> (correct) or </t>
    </r>
    <r>
      <rPr>
        <b/>
        <sz val="12"/>
        <color indexed="10"/>
        <rFont val="Times New Roman"/>
        <family val="1"/>
      </rPr>
      <t>N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(incorrect)</t>
    </r>
  </si>
  <si>
    <r>
      <t>Your score depends upon having a "</t>
    </r>
    <r>
      <rPr>
        <b/>
        <sz val="12"/>
        <color indexed="10"/>
        <rFont val="Times New Roman"/>
        <family val="1"/>
      </rPr>
      <t>Y</t>
    </r>
    <r>
      <rPr>
        <sz val="12"/>
        <rFont val="Times New Roman"/>
        <family val="1"/>
      </rPr>
      <t>" against each answer box, including the different stages of working for the question.</t>
    </r>
  </si>
  <si>
    <t>Express each percentage as a decimal</t>
  </si>
  <si>
    <t>a)</t>
  </si>
  <si>
    <t>b)</t>
  </si>
  <si>
    <t>c)</t>
  </si>
  <si>
    <t>d)</t>
  </si>
  <si>
    <t>e)</t>
  </si>
  <si>
    <t>f)</t>
  </si>
  <si>
    <t>Express each percentage as a fraction in its lowest terms</t>
  </si>
  <si>
    <t>Express the following as a percentage</t>
  </si>
  <si>
    <t>In a French test, Lauren scored 17 out of 20. What percentage is this?</t>
  </si>
  <si>
    <t xml:space="preserve">87 out of 120 pupils at Les Quennevais School have access to a </t>
  </si>
  <si>
    <t>computer. What percentage is this?</t>
  </si>
  <si>
    <r>
      <t>John bought a new video recorder. The tag in the shop said it cost £299 + VAT. If VAT is charged at 17</t>
    </r>
    <r>
      <rPr>
        <sz val="12"/>
        <color indexed="8"/>
        <rFont val="Calibri"/>
        <family val="2"/>
      </rPr>
      <t>½%</t>
    </r>
  </si>
  <si>
    <r>
      <t xml:space="preserve">how much did he pay? </t>
    </r>
    <r>
      <rPr>
        <sz val="12"/>
        <color indexed="10"/>
        <rFont val="Times New Roman"/>
        <family val="1"/>
      </rPr>
      <t>Remember to round currency to 2 decimal places (in this case pence)</t>
    </r>
  </si>
  <si>
    <t>£</t>
  </si>
  <si>
    <t>Four friends stay at the Pickled Parrot Hotel for a night and each have an evening meal. Bed and Breakfast</t>
  </si>
  <si>
    <t>costs £37 per person per night and the evening meal costs £15 per person. How much is the total cost, if</t>
  </si>
  <si>
    <t>VAT is added at 17.5%?</t>
  </si>
  <si>
    <t xml:space="preserve">Donald earns an annual wage of £23,000. He doesn't pay tax on the first £3,400 that he earns. How much </t>
  </si>
  <si>
    <t>income tax does he pay a year if the rate of tax is:</t>
  </si>
  <si>
    <t>Mr John paid £8,500 for his new Fiat car. Each year the value decreased by 8%.</t>
  </si>
  <si>
    <t>How much was it worth after one year?</t>
  </si>
  <si>
    <t>How much was it worth after two years?</t>
  </si>
  <si>
    <t>Jeremy wanted a new sofa for his lounge. A local furniture shop had just what he was looking for, and for only</t>
  </si>
  <si>
    <t>£1300 + VAT. Jeremy had £1500 in his bank account. If VAT is charged at £17.5%, could he afford the sofa?</t>
  </si>
  <si>
    <t>Cost of sofa including VAT</t>
  </si>
  <si>
    <t>Answer 'Yes' or 'No'</t>
  </si>
  <si>
    <t xml:space="preserve">During a rainstorm, a water butt increased in weight from 10.4 Kg to 13.6 Kg. </t>
  </si>
  <si>
    <t>What was the percentage increase (to the nearest percent)?</t>
  </si>
  <si>
    <t>Actual increase</t>
  </si>
  <si>
    <t>Percentage increase</t>
  </si>
  <si>
    <t>A store reduces the proce of a particular camera from £90 to £78.30. What is the percentage reduction?</t>
  </si>
  <si>
    <t>Actual decrease</t>
  </si>
  <si>
    <t>Percentage decrease</t>
  </si>
  <si>
    <t>There are approximately 6000 fish and chip shops in the UK. On average, a fish and chip shop gets 160 customers</t>
  </si>
  <si>
    <t xml:space="preserve">a day. Given that the population of the UK is about 60 million, approximately what percentage of the population </t>
  </si>
  <si>
    <t>go to a fish and chip shop each day?</t>
  </si>
  <si>
    <t>Total number of fish and chip shop customers</t>
  </si>
  <si>
    <t>Percentage of the total population</t>
  </si>
  <si>
    <t>At birth, Veronica was 0.3m tall. By adulthood she had grown to 1.5m tall.</t>
  </si>
  <si>
    <t>Calculate her height now as a percentage of her height at birth.</t>
  </si>
  <si>
    <t>Change in height.</t>
  </si>
  <si>
    <t>Percentage change.</t>
  </si>
  <si>
    <t>Matthew's GCSE maths exam is next week. As part of his revision he attempted 31 questions on his least favourite</t>
  </si>
  <si>
    <t>and this time he got 29 correct.</t>
  </si>
  <si>
    <t>of topic of percentages. He got 21 questions fully right on the first attempt. Two days later he tried all 31 questions</t>
  </si>
  <si>
    <t>What percentage of questions did he get correct on the first attempt?</t>
  </si>
  <si>
    <t>What percentage of questions did he get correct on his second attempt?</t>
  </si>
  <si>
    <t>What is the percentage improvement in Matthew's results?</t>
  </si>
  <si>
    <t>Give your answer to 1 d.p.</t>
  </si>
  <si>
    <t xml:space="preserve">I wish to invest £1000 for a period of three years and have decided to invest it with Watts Building Society on </t>
  </si>
  <si>
    <r>
      <t>1</t>
    </r>
    <r>
      <rPr>
        <vertAlign val="superscript"/>
        <sz val="12"/>
        <color indexed="8"/>
        <rFont val="Times New Roman"/>
        <family val="1"/>
      </rPr>
      <t>st</t>
    </r>
    <r>
      <rPr>
        <sz val="12"/>
        <color indexed="8"/>
        <rFont val="Times New Roman"/>
        <family val="1"/>
      </rPr>
      <t xml:space="preserve"> January. If I choose the Premier Savings account I will withdraw the interest at the end of each year.</t>
    </r>
  </si>
  <si>
    <t>If I choose the Superior Savings account the interest will be added to the capital at the end of each year, but I</t>
  </si>
  <si>
    <t>will not be able to withdraw the interest.</t>
  </si>
  <si>
    <t>Calculate the total interest I will receive from the Premier Savings account</t>
  </si>
  <si>
    <t>Calculate the total interest I will receive from the Superior Savings account</t>
  </si>
  <si>
    <t>I decide to use the Premier Savings account, but leave the interest in the account rather than</t>
  </si>
  <si>
    <t>withdraw it. How much interest will I now get after three years?</t>
  </si>
  <si>
    <t>If L = MN, what is the percentage increase in L if M increases by 15% and N increases by 20%?</t>
  </si>
  <si>
    <t>In the new year sales Robyn bought a tennis racket for £68.00. The original price had been reduced by 15%.</t>
  </si>
  <si>
    <t>What was the original price?</t>
  </si>
  <si>
    <t>There are 360 people living in Tranterton. The population has grown by 20% over the last year.</t>
  </si>
  <si>
    <t>How many people lived in Tranterton one year ago?</t>
  </si>
  <si>
    <t>If the village continues to grow at the same rate, in how many whole years will Tranterton be more</t>
  </si>
  <si>
    <t>than twice its' current size?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</si>
</sst>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&quot;£&quot;#,##0.00"/>
    <numFmt numFmtId="167" formatCode="&quot;£&quot;#,##0.0"/>
    <numFmt numFmtId="168" formatCode="&quot;£&quot;#,##0"/>
    <numFmt numFmtId="169" formatCode="0.00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color indexed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20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10"/>
      <color indexed="8"/>
      <name val="Times New Roman"/>
      <family val="1"/>
    </font>
    <font>
      <sz val="24"/>
      <color indexed="8"/>
      <name val="Comic Sans MS"/>
      <family val="4"/>
    </font>
    <font>
      <vertAlign val="superscript"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/>
      <protection hidden="1"/>
    </xf>
    <xf numFmtId="9" fontId="6" fillId="33" borderId="10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4" fillId="33" borderId="11" xfId="0" applyFont="1" applyFill="1" applyBorder="1" applyAlignment="1" applyProtection="1">
      <alignment/>
      <protection hidden="1"/>
    </xf>
    <xf numFmtId="0" fontId="4" fillId="33" borderId="12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49" fontId="10" fillId="33" borderId="0" xfId="0" applyNumberFormat="1" applyFont="1" applyFill="1" applyBorder="1" applyAlignment="1" applyProtection="1" quotePrefix="1">
      <alignment horizontal="center"/>
      <protection hidden="1"/>
    </xf>
    <xf numFmtId="0" fontId="55" fillId="33" borderId="0" xfId="0" applyFont="1" applyFill="1" applyAlignment="1" applyProtection="1">
      <alignment/>
      <protection hidden="1"/>
    </xf>
    <xf numFmtId="0" fontId="56" fillId="33" borderId="0" xfId="0" applyFont="1" applyFill="1" applyAlignment="1" applyProtection="1">
      <alignment/>
      <protection hidden="1"/>
    </xf>
    <xf numFmtId="0" fontId="57" fillId="33" borderId="0" xfId="0" applyFont="1" applyFill="1" applyAlignment="1" applyProtection="1">
      <alignment/>
      <protection hidden="1"/>
    </xf>
    <xf numFmtId="0" fontId="58" fillId="33" borderId="0" xfId="0" applyFont="1" applyFill="1" applyBorder="1" applyAlignment="1" applyProtection="1">
      <alignment horizontal="center"/>
      <protection hidden="1"/>
    </xf>
    <xf numFmtId="164" fontId="5" fillId="33" borderId="0" xfId="0" applyNumberFormat="1" applyFont="1" applyFill="1" applyBorder="1" applyAlignment="1" applyProtection="1">
      <alignment horizontal="center"/>
      <protection hidden="1"/>
    </xf>
    <xf numFmtId="3" fontId="5" fillId="33" borderId="10" xfId="0" applyNumberFormat="1" applyFont="1" applyFill="1" applyBorder="1" applyAlignment="1" applyProtection="1">
      <alignment horizontal="center"/>
      <protection locked="0"/>
    </xf>
    <xf numFmtId="166" fontId="5" fillId="33" borderId="10" xfId="0" applyNumberFormat="1" applyFont="1" applyFill="1" applyBorder="1" applyAlignment="1" applyProtection="1">
      <alignment horizontal="center"/>
      <protection locked="0"/>
    </xf>
    <xf numFmtId="9" fontId="5" fillId="33" borderId="10" xfId="0" applyNumberFormat="1" applyFont="1" applyFill="1" applyBorder="1" applyAlignment="1" applyProtection="1">
      <alignment horizontal="center"/>
      <protection locked="0"/>
    </xf>
    <xf numFmtId="168" fontId="5" fillId="33" borderId="10" xfId="0" applyNumberFormat="1" applyFont="1" applyFill="1" applyBorder="1" applyAlignment="1" applyProtection="1">
      <alignment horizontal="center"/>
      <protection locked="0"/>
    </xf>
    <xf numFmtId="164" fontId="5" fillId="33" borderId="10" xfId="0" applyNumberFormat="1" applyFont="1" applyFill="1" applyBorder="1" applyAlignment="1" applyProtection="1">
      <alignment horizontal="center"/>
      <protection locked="0"/>
    </xf>
    <xf numFmtId="165" fontId="5" fillId="33" borderId="10" xfId="0" applyNumberFormat="1" applyFont="1" applyFill="1" applyBorder="1" applyAlignment="1" applyProtection="1">
      <alignment horizontal="center"/>
      <protection locked="0"/>
    </xf>
    <xf numFmtId="1" fontId="5" fillId="33" borderId="10" xfId="0" applyNumberFormat="1" applyFont="1" applyFill="1" applyBorder="1" applyAlignment="1" applyProtection="1">
      <alignment horizontal="center"/>
      <protection locked="0"/>
    </xf>
    <xf numFmtId="2" fontId="5" fillId="33" borderId="10" xfId="0" applyNumberFormat="1" applyFont="1" applyFill="1" applyBorder="1" applyAlignment="1" applyProtection="1">
      <alignment horizontal="center"/>
      <protection locked="0"/>
    </xf>
    <xf numFmtId="0" fontId="12" fillId="33" borderId="13" xfId="0" applyFont="1" applyFill="1" applyBorder="1" applyAlignment="1" applyProtection="1">
      <alignment horizontal="center"/>
      <protection locked="0"/>
    </xf>
    <xf numFmtId="0" fontId="5" fillId="33" borderId="14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7" fillId="33" borderId="18" xfId="0" applyFont="1" applyFill="1" applyBorder="1" applyAlignment="1" applyProtection="1">
      <alignment horizontal="center"/>
      <protection hidden="1"/>
    </xf>
    <xf numFmtId="0" fontId="4" fillId="33" borderId="19" xfId="0" applyFont="1" applyFill="1" applyBorder="1" applyAlignment="1" applyProtection="1">
      <alignment/>
      <protection hidden="1"/>
    </xf>
    <xf numFmtId="0" fontId="4" fillId="33" borderId="20" xfId="0" applyFont="1" applyFill="1" applyBorder="1" applyAlignment="1" applyProtection="1">
      <alignment/>
      <protection hidden="1"/>
    </xf>
    <xf numFmtId="0" fontId="5" fillId="33" borderId="21" xfId="0" applyFont="1" applyFill="1" applyBorder="1" applyAlignment="1" applyProtection="1">
      <alignment horizontal="center"/>
      <protection hidden="1"/>
    </xf>
    <xf numFmtId="0" fontId="4" fillId="33" borderId="22" xfId="0" applyFont="1" applyFill="1" applyBorder="1" applyAlignment="1" applyProtection="1">
      <alignment/>
      <protection hidden="1"/>
    </xf>
    <xf numFmtId="0" fontId="4" fillId="33" borderId="21" xfId="0" applyFont="1" applyFill="1" applyBorder="1" applyAlignment="1" applyProtection="1">
      <alignment horizontal="center"/>
      <protection hidden="1"/>
    </xf>
    <xf numFmtId="0" fontId="2" fillId="33" borderId="21" xfId="0" applyFont="1" applyFill="1" applyBorder="1" applyAlignment="1" applyProtection="1">
      <alignment horizontal="left"/>
      <protection hidden="1"/>
    </xf>
    <xf numFmtId="0" fontId="5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/>
      <protection hidden="1"/>
    </xf>
    <xf numFmtId="0" fontId="55" fillId="33" borderId="22" xfId="0" applyFont="1" applyFill="1" applyBorder="1" applyAlignment="1" applyProtection="1">
      <alignment/>
      <protection hidden="1"/>
    </xf>
    <xf numFmtId="0" fontId="5" fillId="33" borderId="21" xfId="0" applyFont="1" applyFill="1" applyBorder="1" applyAlignment="1" applyProtection="1">
      <alignment horizontal="left"/>
      <protection hidden="1"/>
    </xf>
    <xf numFmtId="0" fontId="5" fillId="33" borderId="22" xfId="0" applyFont="1" applyFill="1" applyBorder="1" applyAlignment="1" applyProtection="1">
      <alignment/>
      <protection hidden="1"/>
    </xf>
    <xf numFmtId="0" fontId="56" fillId="33" borderId="21" xfId="0" applyFont="1" applyFill="1" applyBorder="1" applyAlignment="1" applyProtection="1">
      <alignment/>
      <protection hidden="1"/>
    </xf>
    <xf numFmtId="0" fontId="56" fillId="33" borderId="0" xfId="0" applyFont="1" applyFill="1" applyBorder="1" applyAlignment="1" applyProtection="1">
      <alignment/>
      <protection hidden="1"/>
    </xf>
    <xf numFmtId="0" fontId="56" fillId="33" borderId="22" xfId="0" applyFont="1" applyFill="1" applyBorder="1" applyAlignment="1" applyProtection="1">
      <alignment/>
      <protection hidden="1"/>
    </xf>
    <xf numFmtId="0" fontId="59" fillId="33" borderId="21" xfId="0" applyFont="1" applyFill="1" applyBorder="1" applyAlignment="1" applyProtection="1">
      <alignment horizontal="center"/>
      <protection hidden="1"/>
    </xf>
    <xf numFmtId="9" fontId="56" fillId="33" borderId="0" xfId="0" applyNumberFormat="1" applyFont="1" applyFill="1" applyBorder="1" applyAlignment="1" applyProtection="1">
      <alignment horizontal="center"/>
      <protection hidden="1"/>
    </xf>
    <xf numFmtId="164" fontId="56" fillId="33" borderId="0" xfId="0" applyNumberFormat="1" applyFont="1" applyFill="1" applyBorder="1" applyAlignment="1" applyProtection="1">
      <alignment horizontal="center"/>
      <protection hidden="1"/>
    </xf>
    <xf numFmtId="2" fontId="56" fillId="33" borderId="0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>
      <alignment/>
    </xf>
    <xf numFmtId="0" fontId="56" fillId="33" borderId="0" xfId="0" applyFont="1" applyFill="1" applyBorder="1" applyAlignment="1" applyProtection="1">
      <alignment horizontal="right"/>
      <protection hidden="1"/>
    </xf>
    <xf numFmtId="9" fontId="56" fillId="33" borderId="0" xfId="0" applyNumberFormat="1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60" fillId="33" borderId="0" xfId="0" applyFont="1" applyFill="1" applyBorder="1" applyAlignment="1" applyProtection="1">
      <alignment/>
      <protection hidden="1"/>
    </xf>
    <xf numFmtId="0" fontId="56" fillId="33" borderId="23" xfId="0" applyFont="1" applyFill="1" applyBorder="1" applyAlignment="1" applyProtection="1">
      <alignment/>
      <protection hidden="1"/>
    </xf>
    <xf numFmtId="0" fontId="56" fillId="33" borderId="24" xfId="0" applyFont="1" applyFill="1" applyBorder="1" applyAlignment="1" applyProtection="1">
      <alignment/>
      <protection hidden="1"/>
    </xf>
    <xf numFmtId="0" fontId="56" fillId="33" borderId="25" xfId="0" applyFont="1" applyFill="1" applyBorder="1" applyAlignment="1" applyProtection="1">
      <alignment/>
      <protection hidden="1"/>
    </xf>
    <xf numFmtId="164" fontId="5" fillId="33" borderId="26" xfId="0" applyNumberFormat="1" applyFont="1" applyFill="1" applyBorder="1" applyAlignment="1" applyProtection="1">
      <alignment horizontal="center"/>
      <protection locked="0"/>
    </xf>
    <xf numFmtId="0" fontId="58" fillId="33" borderId="24" xfId="0" applyFont="1" applyFill="1" applyBorder="1" applyAlignment="1" applyProtection="1">
      <alignment horizontal="center"/>
      <protection hidden="1"/>
    </xf>
    <xf numFmtId="0" fontId="56" fillId="33" borderId="18" xfId="0" applyFont="1" applyFill="1" applyBorder="1" applyAlignment="1" applyProtection="1">
      <alignment/>
      <protection hidden="1"/>
    </xf>
    <xf numFmtId="0" fontId="56" fillId="33" borderId="19" xfId="0" applyFont="1" applyFill="1" applyBorder="1" applyAlignment="1" applyProtection="1">
      <alignment/>
      <protection hidden="1"/>
    </xf>
    <xf numFmtId="0" fontId="56" fillId="33" borderId="20" xfId="0" applyFont="1" applyFill="1" applyBorder="1" applyAlignment="1" applyProtection="1">
      <alignment/>
      <protection hidden="1"/>
    </xf>
    <xf numFmtId="0" fontId="59" fillId="33" borderId="18" xfId="0" applyFont="1" applyFill="1" applyBorder="1" applyAlignment="1" applyProtection="1">
      <alignment horizontal="center"/>
      <protection hidden="1"/>
    </xf>
    <xf numFmtId="0" fontId="61" fillId="33" borderId="0" xfId="0" applyFont="1" applyFill="1" applyAlignment="1" applyProtection="1">
      <alignment/>
      <protection hidden="1"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0</xdr:row>
      <xdr:rowOff>247650</xdr:rowOff>
    </xdr:from>
    <xdr:to>
      <xdr:col>11</xdr:col>
      <xdr:colOff>66675</xdr:colOff>
      <xdr:row>6</xdr:row>
      <xdr:rowOff>104775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09750" y="247650"/>
          <a:ext cx="496252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AQA Module 3 Numbers &amp; Algebra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Percentages Revision</a:t>
          </a:r>
        </a:p>
      </xdr:txBody>
    </xdr:sp>
    <xdr:clientData/>
  </xdr:twoCellAnchor>
  <xdr:twoCellAnchor>
    <xdr:from>
      <xdr:col>5</xdr:col>
      <xdr:colOff>209550</xdr:colOff>
      <xdr:row>0</xdr:row>
      <xdr:rowOff>47625</xdr:rowOff>
    </xdr:from>
    <xdr:to>
      <xdr:col>8</xdr:col>
      <xdr:colOff>466725</xdr:colOff>
      <xdr:row>0</xdr:row>
      <xdr:rowOff>323850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257550" y="47625"/>
          <a:ext cx="20859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Key stage 4 Mathematics</a:t>
          </a:r>
        </a:p>
      </xdr:txBody>
    </xdr:sp>
    <xdr:clientData/>
  </xdr:twoCellAnchor>
  <xdr:twoCellAnchor>
    <xdr:from>
      <xdr:col>0</xdr:col>
      <xdr:colOff>219075</xdr:colOff>
      <xdr:row>15</xdr:row>
      <xdr:rowOff>85725</xdr:rowOff>
    </xdr:from>
    <xdr:to>
      <xdr:col>11</xdr:col>
      <xdr:colOff>276225</xdr:colOff>
      <xdr:row>17</xdr:row>
      <xdr:rowOff>180975</xdr:rowOff>
    </xdr:to>
    <xdr:sp>
      <xdr:nvSpPr>
        <xdr:cNvPr id="3" name="Rectangle 6"/>
        <xdr:cNvSpPr>
          <a:spLocks/>
        </xdr:cNvSpPr>
      </xdr:nvSpPr>
      <xdr:spPr>
        <a:xfrm>
          <a:off x="219075" y="3371850"/>
          <a:ext cx="6762750" cy="4953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Percentage</a:t>
          </a:r>
          <a:r>
            <a:rPr lang="en-US" cap="none" sz="2400" b="0" i="0" u="none" baseline="0">
              <a:solidFill>
                <a:srgbClr val="000000"/>
              </a:solidFill>
            </a:rPr>
            <a:t> / Decimal / Fraction Conversion</a:t>
          </a:r>
        </a:p>
      </xdr:txBody>
    </xdr:sp>
    <xdr:clientData/>
  </xdr:twoCellAnchor>
  <xdr:twoCellAnchor>
    <xdr:from>
      <xdr:col>3</xdr:col>
      <xdr:colOff>266700</xdr:colOff>
      <xdr:row>0</xdr:row>
      <xdr:rowOff>247650</xdr:rowOff>
    </xdr:from>
    <xdr:to>
      <xdr:col>10</xdr:col>
      <xdr:colOff>447675</xdr:colOff>
      <xdr:row>0</xdr:row>
      <xdr:rowOff>247650</xdr:rowOff>
    </xdr:to>
    <xdr:sp>
      <xdr:nvSpPr>
        <xdr:cNvPr id="4" name="Straight Connector 8"/>
        <xdr:cNvSpPr>
          <a:spLocks/>
        </xdr:cNvSpPr>
      </xdr:nvSpPr>
      <xdr:spPr>
        <a:xfrm>
          <a:off x="2095500" y="247650"/>
          <a:ext cx="444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4</xdr:row>
      <xdr:rowOff>66675</xdr:rowOff>
    </xdr:from>
    <xdr:to>
      <xdr:col>10</xdr:col>
      <xdr:colOff>447675</xdr:colOff>
      <xdr:row>4</xdr:row>
      <xdr:rowOff>66675</xdr:rowOff>
    </xdr:to>
    <xdr:sp>
      <xdr:nvSpPr>
        <xdr:cNvPr id="5" name="Straight Connector 11"/>
        <xdr:cNvSpPr>
          <a:spLocks/>
        </xdr:cNvSpPr>
      </xdr:nvSpPr>
      <xdr:spPr>
        <a:xfrm>
          <a:off x="2095500" y="990600"/>
          <a:ext cx="444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44</xdr:row>
      <xdr:rowOff>123825</xdr:rowOff>
    </xdr:from>
    <xdr:to>
      <xdr:col>11</xdr:col>
      <xdr:colOff>342900</xdr:colOff>
      <xdr:row>47</xdr:row>
      <xdr:rowOff>19050</xdr:rowOff>
    </xdr:to>
    <xdr:sp>
      <xdr:nvSpPr>
        <xdr:cNvPr id="6" name="Rectangle 12"/>
        <xdr:cNvSpPr>
          <a:spLocks/>
        </xdr:cNvSpPr>
      </xdr:nvSpPr>
      <xdr:spPr>
        <a:xfrm>
          <a:off x="47625" y="9363075"/>
          <a:ext cx="7000875" cy="4953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Express one number as a percentage of another</a:t>
          </a:r>
        </a:p>
      </xdr:txBody>
    </xdr:sp>
    <xdr:clientData/>
  </xdr:twoCellAnchor>
  <xdr:twoCellAnchor>
    <xdr:from>
      <xdr:col>0</xdr:col>
      <xdr:colOff>66675</xdr:colOff>
      <xdr:row>52</xdr:row>
      <xdr:rowOff>104775</xdr:rowOff>
    </xdr:from>
    <xdr:to>
      <xdr:col>11</xdr:col>
      <xdr:colOff>361950</xdr:colOff>
      <xdr:row>55</xdr:row>
      <xdr:rowOff>0</xdr:rowOff>
    </xdr:to>
    <xdr:sp>
      <xdr:nvSpPr>
        <xdr:cNvPr id="7" name="Rectangle 14"/>
        <xdr:cNvSpPr>
          <a:spLocks/>
        </xdr:cNvSpPr>
      </xdr:nvSpPr>
      <xdr:spPr>
        <a:xfrm>
          <a:off x="66675" y="10982325"/>
          <a:ext cx="7000875" cy="5048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Percentage</a:t>
          </a:r>
          <a:r>
            <a:rPr lang="en-US" cap="none" sz="2400" b="0" i="0" u="none" baseline="0">
              <a:solidFill>
                <a:srgbClr val="000000"/>
              </a:solidFill>
            </a:rPr>
            <a:t> increase / decrease</a:t>
          </a:r>
        </a:p>
      </xdr:txBody>
    </xdr:sp>
    <xdr:clientData/>
  </xdr:twoCellAnchor>
  <xdr:twoCellAnchor>
    <xdr:from>
      <xdr:col>0</xdr:col>
      <xdr:colOff>95250</xdr:colOff>
      <xdr:row>83</xdr:row>
      <xdr:rowOff>0</xdr:rowOff>
    </xdr:from>
    <xdr:to>
      <xdr:col>11</xdr:col>
      <xdr:colOff>390525</xdr:colOff>
      <xdr:row>85</xdr:row>
      <xdr:rowOff>95250</xdr:rowOff>
    </xdr:to>
    <xdr:sp>
      <xdr:nvSpPr>
        <xdr:cNvPr id="8" name="Rectangle 15"/>
        <xdr:cNvSpPr>
          <a:spLocks/>
        </xdr:cNvSpPr>
      </xdr:nvSpPr>
      <xdr:spPr>
        <a:xfrm>
          <a:off x="95250" y="17240250"/>
          <a:ext cx="7000875" cy="4953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A quantity as a percentage</a:t>
          </a:r>
          <a:r>
            <a:rPr lang="en-US" cap="none" sz="2400" b="0" i="0" u="none" baseline="0">
              <a:solidFill>
                <a:srgbClr val="000000"/>
              </a:solidFill>
            </a:rPr>
            <a:t> change of another</a:t>
          </a:r>
        </a:p>
      </xdr:txBody>
    </xdr:sp>
    <xdr:clientData/>
  </xdr:twoCellAnchor>
  <xdr:twoCellAnchor editAs="oneCell">
    <xdr:from>
      <xdr:col>4</xdr:col>
      <xdr:colOff>533400</xdr:colOff>
      <xdr:row>124</xdr:row>
      <xdr:rowOff>152400</xdr:rowOff>
    </xdr:from>
    <xdr:to>
      <xdr:col>7</xdr:col>
      <xdr:colOff>495300</xdr:colOff>
      <xdr:row>131</xdr:row>
      <xdr:rowOff>95250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25860375"/>
          <a:ext cx="1790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144</xdr:row>
      <xdr:rowOff>0</xdr:rowOff>
    </xdr:from>
    <xdr:to>
      <xdr:col>11</xdr:col>
      <xdr:colOff>409575</xdr:colOff>
      <xdr:row>146</xdr:row>
      <xdr:rowOff>95250</xdr:rowOff>
    </xdr:to>
    <xdr:sp>
      <xdr:nvSpPr>
        <xdr:cNvPr id="10" name="Rectangle 10"/>
        <xdr:cNvSpPr>
          <a:spLocks/>
        </xdr:cNvSpPr>
      </xdr:nvSpPr>
      <xdr:spPr>
        <a:xfrm>
          <a:off x="114300" y="29784675"/>
          <a:ext cx="7000875" cy="4953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Reverse Percentages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7"/>
  <sheetViews>
    <sheetView tabSelected="1" zoomScalePageLayoutView="0" workbookViewId="0" topLeftCell="A1">
      <selection activeCell="B8" sqref="B8:E8"/>
    </sheetView>
  </sheetViews>
  <sheetFormatPr defaultColWidth="9.140625" defaultRowHeight="15"/>
  <cols>
    <col min="9" max="9" width="9.140625" style="0" customWidth="1"/>
    <col min="12" max="12" width="8.7109375" style="0" customWidth="1"/>
  </cols>
  <sheetData>
    <row r="1" spans="1:31" ht="27" thickTop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  <c r="M1" s="6"/>
      <c r="N1" s="6"/>
      <c r="O1" s="6"/>
      <c r="P1" s="6"/>
      <c r="Q1" s="6"/>
      <c r="R1" s="6"/>
      <c r="S1" s="6"/>
      <c r="T1" s="2"/>
      <c r="U1" s="8"/>
      <c r="V1" s="8"/>
      <c r="W1" s="5"/>
      <c r="X1" s="5"/>
      <c r="Y1" s="5"/>
      <c r="Z1" s="5"/>
      <c r="AA1" s="5"/>
      <c r="AB1" s="5"/>
      <c r="AC1" s="5"/>
      <c r="AD1" s="5"/>
      <c r="AE1" s="5"/>
    </row>
    <row r="2" spans="1:31" ht="15.75">
      <c r="A2" s="33"/>
      <c r="B2" s="2"/>
      <c r="C2" s="2"/>
      <c r="D2" s="2"/>
      <c r="E2" s="2"/>
      <c r="F2" s="2"/>
      <c r="G2" s="2"/>
      <c r="H2" s="2"/>
      <c r="I2" s="2"/>
      <c r="J2" s="2"/>
      <c r="K2" s="2"/>
      <c r="L2" s="34"/>
      <c r="M2" s="2"/>
      <c r="N2" s="2"/>
      <c r="O2" s="2"/>
      <c r="P2" s="2"/>
      <c r="Q2" s="2"/>
      <c r="R2" s="2"/>
      <c r="S2" s="2"/>
      <c r="T2" s="2"/>
      <c r="U2" s="8"/>
      <c r="V2" s="8"/>
      <c r="W2" s="5"/>
      <c r="X2" s="5"/>
      <c r="Y2" s="5"/>
      <c r="Z2" s="5"/>
      <c r="AA2" s="5"/>
      <c r="AB2" s="5"/>
      <c r="AC2" s="5"/>
      <c r="AD2" s="5"/>
      <c r="AE2" s="5"/>
    </row>
    <row r="3" spans="1:31" ht="15">
      <c r="A3" s="35"/>
      <c r="B3" s="2"/>
      <c r="C3" s="2"/>
      <c r="D3" s="2"/>
      <c r="E3" s="2"/>
      <c r="F3" s="2"/>
      <c r="G3" s="2"/>
      <c r="H3" s="2"/>
      <c r="I3" s="2"/>
      <c r="J3" s="2"/>
      <c r="K3" s="2"/>
      <c r="L3" s="34"/>
      <c r="M3" s="2"/>
      <c r="N3" s="2"/>
      <c r="O3" s="2"/>
      <c r="P3" s="2"/>
      <c r="Q3" s="2"/>
      <c r="R3" s="2"/>
      <c r="S3" s="2"/>
      <c r="T3" s="2"/>
      <c r="U3" s="8"/>
      <c r="V3" s="8"/>
      <c r="W3" s="5"/>
      <c r="X3" s="5"/>
      <c r="Y3" s="5"/>
      <c r="Z3" s="5"/>
      <c r="AA3" s="5"/>
      <c r="AB3" s="5"/>
      <c r="AC3" s="5"/>
      <c r="AD3" s="5"/>
      <c r="AE3" s="5"/>
    </row>
    <row r="4" spans="1:31" ht="15">
      <c r="A4" s="35"/>
      <c r="B4" s="2"/>
      <c r="C4" s="2"/>
      <c r="D4" s="2"/>
      <c r="E4" s="2"/>
      <c r="F4" s="2"/>
      <c r="G4" s="2"/>
      <c r="H4" s="2"/>
      <c r="I4" s="2"/>
      <c r="J4" s="2"/>
      <c r="K4" s="2"/>
      <c r="L4" s="34"/>
      <c r="M4" s="2"/>
      <c r="N4" s="2"/>
      <c r="O4" s="2"/>
      <c r="P4" s="2"/>
      <c r="Q4" s="2"/>
      <c r="R4" s="2"/>
      <c r="S4" s="2"/>
      <c r="T4" s="2"/>
      <c r="U4" s="8"/>
      <c r="V4" s="8"/>
      <c r="W4" s="5"/>
      <c r="X4" s="5"/>
      <c r="Y4" s="5"/>
      <c r="Z4" s="5"/>
      <c r="AA4" s="5"/>
      <c r="AB4" s="5"/>
      <c r="AC4" s="5"/>
      <c r="AD4" s="5"/>
      <c r="AE4" s="5"/>
    </row>
    <row r="5" spans="1:31" ht="15">
      <c r="A5" s="35"/>
      <c r="B5" s="2"/>
      <c r="C5" s="2"/>
      <c r="D5" s="2"/>
      <c r="E5" s="2"/>
      <c r="F5" s="2"/>
      <c r="G5" s="2"/>
      <c r="H5" s="2"/>
      <c r="I5" s="2"/>
      <c r="J5" s="2"/>
      <c r="K5" s="2"/>
      <c r="L5" s="34"/>
      <c r="M5" s="2"/>
      <c r="N5" s="2"/>
      <c r="O5" s="2"/>
      <c r="P5" s="2"/>
      <c r="Q5" s="2"/>
      <c r="R5" s="2"/>
      <c r="S5" s="2"/>
      <c r="T5" s="2"/>
      <c r="U5" s="8"/>
      <c r="V5" s="8"/>
      <c r="W5" s="5"/>
      <c r="X5" s="5"/>
      <c r="Y5" s="5"/>
      <c r="Z5" s="5"/>
      <c r="AA5" s="5"/>
      <c r="AB5" s="5"/>
      <c r="AC5" s="5"/>
      <c r="AD5" s="5"/>
      <c r="AE5" s="5"/>
    </row>
    <row r="6" spans="1:31" ht="15">
      <c r="A6" s="35"/>
      <c r="B6" s="2"/>
      <c r="C6" s="2"/>
      <c r="D6" s="2"/>
      <c r="E6" s="2"/>
      <c r="F6" s="2"/>
      <c r="G6" s="2"/>
      <c r="H6" s="2"/>
      <c r="I6" s="2"/>
      <c r="J6" s="2"/>
      <c r="K6" s="2"/>
      <c r="L6" s="34"/>
      <c r="M6" s="2"/>
      <c r="N6" s="2"/>
      <c r="O6" s="2"/>
      <c r="P6" s="2"/>
      <c r="Q6" s="2"/>
      <c r="R6" s="2"/>
      <c r="S6" s="2"/>
      <c r="T6" s="2"/>
      <c r="U6" s="8"/>
      <c r="V6" s="8"/>
      <c r="W6" s="5"/>
      <c r="X6" s="5"/>
      <c r="Y6" s="5"/>
      <c r="Z6" s="5"/>
      <c r="AA6" s="5"/>
      <c r="AB6" s="5"/>
      <c r="AC6" s="5"/>
      <c r="AD6" s="5"/>
      <c r="AE6" s="5"/>
    </row>
    <row r="7" spans="1:31" ht="15.75" thickBot="1">
      <c r="A7" s="35"/>
      <c r="B7" s="2"/>
      <c r="C7" s="2"/>
      <c r="D7" s="2"/>
      <c r="E7" s="2"/>
      <c r="F7" s="2"/>
      <c r="G7" s="2"/>
      <c r="H7" s="2"/>
      <c r="I7" s="2"/>
      <c r="J7" s="2"/>
      <c r="K7" s="2"/>
      <c r="L7" s="34"/>
      <c r="M7" s="2"/>
      <c r="N7" s="2"/>
      <c r="O7" s="2"/>
      <c r="P7" s="2"/>
      <c r="Q7" s="2"/>
      <c r="R7" s="2"/>
      <c r="S7" s="2"/>
      <c r="T7" s="2"/>
      <c r="U7" s="8"/>
      <c r="V7" s="8"/>
      <c r="W7" s="5"/>
      <c r="X7" s="5"/>
      <c r="Y7" s="5"/>
      <c r="Z7" s="5"/>
      <c r="AA7" s="5"/>
      <c r="AB7" s="5"/>
      <c r="AC7" s="5"/>
      <c r="AD7" s="5"/>
      <c r="AE7" s="5"/>
    </row>
    <row r="8" spans="1:31" ht="19.5" thickBot="1">
      <c r="A8" s="36" t="s">
        <v>0</v>
      </c>
      <c r="B8" s="27"/>
      <c r="C8" s="28"/>
      <c r="D8" s="28"/>
      <c r="E8" s="29"/>
      <c r="F8" s="37"/>
      <c r="G8" s="37"/>
      <c r="H8" s="37"/>
      <c r="I8" s="38"/>
      <c r="J8" s="37"/>
      <c r="K8" s="10"/>
      <c r="L8" s="39"/>
      <c r="M8" s="11"/>
      <c r="N8" s="11"/>
      <c r="O8" s="11"/>
      <c r="P8" s="11"/>
      <c r="Q8" s="11"/>
      <c r="R8" s="11"/>
      <c r="S8" s="11"/>
      <c r="T8" s="8"/>
      <c r="U8" s="8"/>
      <c r="V8" s="8"/>
      <c r="W8" s="5"/>
      <c r="X8" s="5"/>
      <c r="Y8" s="5"/>
      <c r="Z8" s="5"/>
      <c r="AA8" s="5"/>
      <c r="AB8" s="5"/>
      <c r="AC8" s="5"/>
      <c r="AD8" s="5"/>
      <c r="AE8" s="5"/>
    </row>
    <row r="9" spans="1:31" ht="19.5" thickBot="1">
      <c r="A9" s="36"/>
      <c r="B9" s="1"/>
      <c r="C9" s="2"/>
      <c r="D9" s="2"/>
      <c r="E9" s="2"/>
      <c r="F9" s="37"/>
      <c r="G9" s="37"/>
      <c r="H9" s="37"/>
      <c r="I9" s="38"/>
      <c r="J9" s="37"/>
      <c r="K9" s="10"/>
      <c r="L9" s="39"/>
      <c r="M9" s="11"/>
      <c r="N9" s="11"/>
      <c r="O9" s="11"/>
      <c r="P9" s="11"/>
      <c r="Q9" s="11"/>
      <c r="R9" s="11"/>
      <c r="S9" s="11"/>
      <c r="T9" s="8"/>
      <c r="U9" s="8"/>
      <c r="V9" s="8"/>
      <c r="W9" s="5"/>
      <c r="X9" s="5"/>
      <c r="Y9" s="5"/>
      <c r="Z9" s="5"/>
      <c r="AA9" s="5"/>
      <c r="AB9" s="5"/>
      <c r="AC9" s="5"/>
      <c r="AD9" s="5"/>
      <c r="AE9" s="5"/>
    </row>
    <row r="10" spans="1:31" ht="19.5" thickBot="1">
      <c r="A10" s="40" t="s">
        <v>1</v>
      </c>
      <c r="B10" s="2"/>
      <c r="C10" s="2"/>
      <c r="D10" s="3"/>
      <c r="E10" s="4">
        <f>M160/44</f>
        <v>0</v>
      </c>
      <c r="F10" s="37"/>
      <c r="G10" s="37"/>
      <c r="H10" s="37"/>
      <c r="I10" s="37"/>
      <c r="J10" s="37"/>
      <c r="K10" s="37"/>
      <c r="L10" s="39"/>
      <c r="M10" s="11"/>
      <c r="N10" s="11"/>
      <c r="O10" s="11"/>
      <c r="P10" s="11"/>
      <c r="Q10" s="11"/>
      <c r="R10" s="11"/>
      <c r="S10" s="11"/>
      <c r="T10" s="8"/>
      <c r="U10" s="8"/>
      <c r="V10" s="8"/>
      <c r="W10" s="5"/>
      <c r="X10" s="5"/>
      <c r="Y10" s="5"/>
      <c r="Z10" s="5"/>
      <c r="AA10" s="5"/>
      <c r="AB10" s="5"/>
      <c r="AC10" s="5"/>
      <c r="AD10" s="5"/>
      <c r="AE10" s="5"/>
    </row>
    <row r="11" spans="1:31" ht="15.75">
      <c r="A11" s="40"/>
      <c r="B11" s="2"/>
      <c r="C11" s="2"/>
      <c r="D11" s="2"/>
      <c r="E11" s="2"/>
      <c r="F11" s="37"/>
      <c r="G11" s="37"/>
      <c r="H11" s="37"/>
      <c r="I11" s="37"/>
      <c r="J11" s="37"/>
      <c r="K11" s="37"/>
      <c r="L11" s="39"/>
      <c r="M11" s="11"/>
      <c r="N11" s="11"/>
      <c r="O11" s="11"/>
      <c r="P11" s="11"/>
      <c r="Q11" s="11"/>
      <c r="R11" s="11"/>
      <c r="S11" s="11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>
      <c r="A12" s="36" t="s">
        <v>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34"/>
      <c r="M12" s="2"/>
      <c r="N12" s="2"/>
      <c r="O12" s="2"/>
      <c r="P12" s="2"/>
      <c r="Q12" s="2"/>
      <c r="R12" s="2"/>
      <c r="S12" s="2"/>
      <c r="T12" s="7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5.75">
      <c r="A13" s="40" t="s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41"/>
      <c r="M13" s="9"/>
      <c r="N13" s="9"/>
      <c r="O13" s="9"/>
      <c r="P13" s="9"/>
      <c r="Q13" s="9"/>
      <c r="R13" s="9"/>
      <c r="S13" s="2"/>
      <c r="T13" s="7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5.75">
      <c r="A14" s="40"/>
      <c r="B14" s="9"/>
      <c r="C14" s="9"/>
      <c r="D14" s="9"/>
      <c r="E14" s="9"/>
      <c r="F14" s="9"/>
      <c r="G14" s="9"/>
      <c r="H14" s="9"/>
      <c r="I14" s="9"/>
      <c r="J14" s="9"/>
      <c r="K14" s="9"/>
      <c r="L14" s="41"/>
      <c r="M14" s="9"/>
      <c r="N14" s="9"/>
      <c r="O14" s="9"/>
      <c r="P14" s="9"/>
      <c r="Q14" s="9"/>
      <c r="R14" s="9"/>
      <c r="S14" s="2"/>
      <c r="T14" s="7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5.75">
      <c r="A15" s="40" t="s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41"/>
      <c r="M15" s="9"/>
      <c r="N15" s="9"/>
      <c r="O15" s="9"/>
      <c r="P15" s="9"/>
      <c r="Q15" s="9"/>
      <c r="R15" s="9"/>
      <c r="S15" s="2"/>
      <c r="T15" s="7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5.75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4"/>
      <c r="M16" s="12"/>
      <c r="N16" s="12"/>
      <c r="O16" s="12"/>
      <c r="P16" s="12"/>
      <c r="Q16" s="12"/>
      <c r="R16" s="12"/>
      <c r="S16" s="11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5.75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4"/>
      <c r="M17" s="12"/>
      <c r="N17" s="12"/>
      <c r="O17" s="12"/>
      <c r="P17" s="12"/>
      <c r="Q17" s="12"/>
      <c r="R17" s="12"/>
      <c r="S17" s="11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5.75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4"/>
      <c r="M18" s="12"/>
      <c r="N18" s="12"/>
      <c r="O18" s="12"/>
      <c r="P18" s="12"/>
      <c r="Q18" s="12"/>
      <c r="R18" s="12"/>
      <c r="S18" s="11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5.75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4"/>
      <c r="M19" s="12"/>
      <c r="N19" s="12"/>
      <c r="O19" s="12"/>
      <c r="P19" s="12"/>
      <c r="Q19" s="12"/>
      <c r="R19" s="12"/>
      <c r="S19" s="11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5.75">
      <c r="A20" s="45">
        <v>1</v>
      </c>
      <c r="B20" s="43" t="s">
        <v>5</v>
      </c>
      <c r="C20" s="43"/>
      <c r="D20" s="43"/>
      <c r="E20" s="43"/>
      <c r="F20" s="43"/>
      <c r="G20" s="43"/>
      <c r="H20" s="43"/>
      <c r="I20" s="43"/>
      <c r="J20" s="43"/>
      <c r="K20" s="43"/>
      <c r="L20" s="44"/>
      <c r="M20" s="12"/>
      <c r="N20" s="12"/>
      <c r="O20" s="12"/>
      <c r="P20" s="12"/>
      <c r="Q20" s="12"/>
      <c r="R20" s="12"/>
      <c r="S20" s="11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6.5" thickBo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4"/>
      <c r="M21" s="12"/>
      <c r="N21" s="12"/>
      <c r="O21" s="12"/>
      <c r="P21" s="12"/>
      <c r="Q21" s="12"/>
      <c r="R21" s="12"/>
      <c r="S21" s="11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6.5" thickBot="1">
      <c r="A22" s="42"/>
      <c r="B22" s="43" t="s">
        <v>6</v>
      </c>
      <c r="C22" s="46">
        <v>0.5</v>
      </c>
      <c r="D22" s="26"/>
      <c r="E22" s="14" t="str">
        <f>IF(D22&lt;0.01," ",IF(D22=0.5,"Y","N"))</f>
        <v> </v>
      </c>
      <c r="F22" s="43"/>
      <c r="G22" s="43" t="s">
        <v>7</v>
      </c>
      <c r="H22" s="46">
        <v>0.12</v>
      </c>
      <c r="I22" s="26"/>
      <c r="J22" s="14" t="str">
        <f>IF(I22&lt;0.01," ",IF(I22=0.12,"Y","N"))</f>
        <v> </v>
      </c>
      <c r="K22" s="43"/>
      <c r="L22" s="44"/>
      <c r="M22" s="63">
        <f>IF(E22="Y",1,0)</f>
        <v>0</v>
      </c>
      <c r="N22" s="63">
        <f>IF(J22="Y",1,0)</f>
        <v>0</v>
      </c>
      <c r="O22" s="12"/>
      <c r="P22" s="12"/>
      <c r="Q22" s="12"/>
      <c r="R22" s="12"/>
      <c r="S22" s="11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6.5" thickBot="1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4"/>
      <c r="M23" s="63"/>
      <c r="N23" s="63"/>
      <c r="O23" s="12"/>
      <c r="P23" s="12"/>
      <c r="Q23" s="12"/>
      <c r="R23" s="12"/>
      <c r="S23" s="11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6.5" thickBot="1">
      <c r="A24" s="42"/>
      <c r="B24" s="43" t="s">
        <v>8</v>
      </c>
      <c r="C24" s="46">
        <v>0.4</v>
      </c>
      <c r="D24" s="26"/>
      <c r="E24" s="14" t="str">
        <f>IF(D24&lt;0.01," ",IF(D24=0.4,"Y","N"))</f>
        <v> </v>
      </c>
      <c r="F24" s="43"/>
      <c r="G24" s="43" t="s">
        <v>9</v>
      </c>
      <c r="H24" s="46">
        <v>0.34</v>
      </c>
      <c r="I24" s="26"/>
      <c r="J24" s="14" t="str">
        <f>IF(I24&lt;0.01," ",IF(I24=0.34,"Y","N"))</f>
        <v> </v>
      </c>
      <c r="K24" s="43"/>
      <c r="L24" s="44"/>
      <c r="M24" s="63">
        <f>IF(E24="Y",1,0)</f>
        <v>0</v>
      </c>
      <c r="N24" s="63">
        <f>IF(J24="Y",1,0)</f>
        <v>0</v>
      </c>
      <c r="O24" s="12"/>
      <c r="P24" s="12"/>
      <c r="Q24" s="12"/>
      <c r="R24" s="12"/>
      <c r="S24" s="11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6.5" thickBot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4"/>
      <c r="M25" s="63"/>
      <c r="N25" s="63"/>
      <c r="O25" s="12"/>
      <c r="P25" s="12"/>
      <c r="Q25" s="12"/>
      <c r="R25" s="12"/>
      <c r="S25" s="11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6.5" thickBot="1">
      <c r="A26" s="42"/>
      <c r="B26" s="43" t="s">
        <v>10</v>
      </c>
      <c r="C26" s="47">
        <v>0.175</v>
      </c>
      <c r="D26" s="26"/>
      <c r="E26" s="14" t="str">
        <f>IF(D26&lt;0.01," ",IF(D26=0.175,"Y","N"))</f>
        <v> </v>
      </c>
      <c r="F26" s="43"/>
      <c r="G26" s="43" t="s">
        <v>11</v>
      </c>
      <c r="H26" s="47">
        <v>0.007</v>
      </c>
      <c r="I26" s="26"/>
      <c r="J26" s="14" t="str">
        <f>IF(I26&lt;0.001," ",IF(I26=0.007,"Y","N"))</f>
        <v> </v>
      </c>
      <c r="K26" s="43"/>
      <c r="L26" s="44"/>
      <c r="M26" s="63">
        <f>IF(E26="Y",1,0)</f>
        <v>0</v>
      </c>
      <c r="N26" s="63">
        <f>IF(J26="Y",1,0)</f>
        <v>0</v>
      </c>
      <c r="O26" s="12"/>
      <c r="P26" s="12"/>
      <c r="Q26" s="12"/>
      <c r="R26" s="12"/>
      <c r="S26" s="11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5.75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4"/>
      <c r="M27" s="63"/>
      <c r="N27" s="63"/>
      <c r="O27" s="12"/>
      <c r="P27" s="12"/>
      <c r="Q27" s="12"/>
      <c r="R27" s="12"/>
      <c r="S27" s="11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5.75">
      <c r="A28" s="45">
        <v>2</v>
      </c>
      <c r="B28" s="43" t="s">
        <v>12</v>
      </c>
      <c r="C28" s="43"/>
      <c r="D28" s="43"/>
      <c r="E28" s="43"/>
      <c r="F28" s="43"/>
      <c r="G28" s="43"/>
      <c r="H28" s="43"/>
      <c r="I28" s="43"/>
      <c r="J28" s="43"/>
      <c r="K28" s="43"/>
      <c r="L28" s="44"/>
      <c r="M28" s="63"/>
      <c r="N28" s="63"/>
      <c r="O28" s="12"/>
      <c r="P28" s="12"/>
      <c r="Q28" s="12"/>
      <c r="R28" s="12"/>
      <c r="S28" s="11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6.5" thickBo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4"/>
      <c r="M29" s="63"/>
      <c r="N29" s="63"/>
      <c r="O29" s="12"/>
      <c r="P29" s="12"/>
      <c r="Q29" s="12"/>
      <c r="R29" s="12"/>
      <c r="S29" s="1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5.75">
      <c r="A30" s="42"/>
      <c r="B30" s="43" t="s">
        <v>6</v>
      </c>
      <c r="C30" s="46">
        <v>0.25</v>
      </c>
      <c r="D30" s="24"/>
      <c r="E30" s="14" t="str">
        <f>IF(D30&lt;0.01," ",IF(D30=1,IF(D31=4,"Y","N"),"N"))</f>
        <v> </v>
      </c>
      <c r="F30" s="43"/>
      <c r="G30" s="43" t="s">
        <v>7</v>
      </c>
      <c r="H30" s="46">
        <v>0.12</v>
      </c>
      <c r="I30" s="24"/>
      <c r="J30" s="14" t="str">
        <f>IF(I30&lt;0.01," ",IF(I30=3,IF(I31=25,"Y","N"),"N"))</f>
        <v> </v>
      </c>
      <c r="K30" s="43"/>
      <c r="L30" s="44"/>
      <c r="M30" s="63">
        <f>IF(E30="Y",1,0)</f>
        <v>0</v>
      </c>
      <c r="N30" s="63">
        <f>IF(J30="Y",1,0)</f>
        <v>0</v>
      </c>
      <c r="O30" s="12"/>
      <c r="P30" s="12"/>
      <c r="Q30" s="12"/>
      <c r="R30" s="12"/>
      <c r="S30" s="11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6.5" thickBot="1">
      <c r="A31" s="42"/>
      <c r="B31" s="43"/>
      <c r="C31" s="46"/>
      <c r="D31" s="25"/>
      <c r="E31" s="14"/>
      <c r="F31" s="43"/>
      <c r="G31" s="43"/>
      <c r="H31" s="46"/>
      <c r="I31" s="25"/>
      <c r="J31" s="14"/>
      <c r="K31" s="43"/>
      <c r="L31" s="44"/>
      <c r="M31" s="63"/>
      <c r="N31" s="63"/>
      <c r="O31" s="12"/>
      <c r="P31" s="12"/>
      <c r="Q31" s="12"/>
      <c r="R31" s="12"/>
      <c r="S31" s="11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6.5" thickBo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4"/>
      <c r="M32" s="63"/>
      <c r="N32" s="63"/>
      <c r="O32" s="12"/>
      <c r="P32" s="12"/>
      <c r="Q32" s="12"/>
      <c r="R32" s="12"/>
      <c r="S32" s="11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.75">
      <c r="A33" s="42"/>
      <c r="B33" s="43" t="s">
        <v>8</v>
      </c>
      <c r="C33" s="46">
        <v>0.4</v>
      </c>
      <c r="D33" s="24"/>
      <c r="E33" s="14" t="str">
        <f>IF(D33&lt;0.01," ",IF(D33=2,IF(D34=5,"Y","N"),"N"))</f>
        <v> </v>
      </c>
      <c r="F33" s="43"/>
      <c r="G33" s="43" t="s">
        <v>9</v>
      </c>
      <c r="H33" s="46">
        <v>0.34</v>
      </c>
      <c r="I33" s="24"/>
      <c r="J33" s="14" t="str">
        <f>IF(I33&lt;0.01," ",IF(I33=17,IF(I34=50,"Y","N"),"N"))</f>
        <v> </v>
      </c>
      <c r="K33" s="43"/>
      <c r="L33" s="44"/>
      <c r="M33" s="63">
        <f>IF(E33="Y",1,0)</f>
        <v>0</v>
      </c>
      <c r="N33" s="63">
        <f>IF(J33="Y",1,0)</f>
        <v>0</v>
      </c>
      <c r="O33" s="12"/>
      <c r="P33" s="12"/>
      <c r="Q33" s="12"/>
      <c r="R33" s="12"/>
      <c r="S33" s="1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6.5" thickBot="1">
      <c r="A34" s="42"/>
      <c r="B34" s="43"/>
      <c r="C34" s="46"/>
      <c r="D34" s="25"/>
      <c r="E34" s="14"/>
      <c r="F34" s="43"/>
      <c r="G34" s="43"/>
      <c r="H34" s="46"/>
      <c r="I34" s="25"/>
      <c r="J34" s="14"/>
      <c r="K34" s="43"/>
      <c r="L34" s="44"/>
      <c r="M34" s="63"/>
      <c r="N34" s="63"/>
      <c r="O34" s="12"/>
      <c r="P34" s="12"/>
      <c r="Q34" s="12"/>
      <c r="R34" s="12"/>
      <c r="S34" s="1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6.5" thickBot="1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4"/>
      <c r="M35" s="63"/>
      <c r="N35" s="63"/>
      <c r="O35" s="12"/>
      <c r="P35" s="12"/>
      <c r="Q35" s="12"/>
      <c r="R35" s="12"/>
      <c r="S35" s="1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.75">
      <c r="A36" s="42"/>
      <c r="B36" s="43" t="s">
        <v>10</v>
      </c>
      <c r="C36" s="47">
        <v>0.175</v>
      </c>
      <c r="D36" s="24"/>
      <c r="E36" s="14" t="str">
        <f>IF(D36&lt;0.01," ",IF(D36=7,IF(D37=40,"Y","N"),"N"))</f>
        <v> </v>
      </c>
      <c r="F36" s="43"/>
      <c r="G36" s="43" t="s">
        <v>11</v>
      </c>
      <c r="H36" s="47">
        <v>0.007</v>
      </c>
      <c r="I36" s="24"/>
      <c r="J36" s="14" t="str">
        <f>IF(I36&lt;0.01," ",IF(I36=7,IF(I37=1000,"Y","N"),"N"))</f>
        <v> </v>
      </c>
      <c r="K36" s="43"/>
      <c r="L36" s="44"/>
      <c r="M36" s="63">
        <f>IF(E36="Y",1,0)</f>
        <v>0</v>
      </c>
      <c r="N36" s="63">
        <f>IF(J36="Y",1,0)</f>
        <v>0</v>
      </c>
      <c r="O36" s="12"/>
      <c r="P36" s="12"/>
      <c r="Q36" s="12"/>
      <c r="R36" s="12"/>
      <c r="S36" s="1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6.5" thickBot="1">
      <c r="A37" s="42"/>
      <c r="B37" s="43"/>
      <c r="C37" s="43"/>
      <c r="D37" s="25"/>
      <c r="E37" s="14"/>
      <c r="F37" s="43"/>
      <c r="G37" s="43"/>
      <c r="H37" s="43"/>
      <c r="I37" s="25"/>
      <c r="J37" s="14"/>
      <c r="K37" s="43"/>
      <c r="L37" s="44"/>
      <c r="M37" s="63"/>
      <c r="N37" s="63"/>
      <c r="O37" s="12"/>
      <c r="P37" s="12"/>
      <c r="Q37" s="12"/>
      <c r="R37" s="12"/>
      <c r="S37" s="11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.75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4"/>
      <c r="M38" s="63"/>
      <c r="N38" s="63"/>
      <c r="O38" s="12"/>
      <c r="P38" s="12"/>
      <c r="Q38" s="12"/>
      <c r="R38" s="12"/>
      <c r="S38" s="11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5.75">
      <c r="A39" s="45">
        <v>3</v>
      </c>
      <c r="B39" s="43" t="s">
        <v>13</v>
      </c>
      <c r="C39" s="43"/>
      <c r="D39" s="43"/>
      <c r="E39" s="43"/>
      <c r="F39" s="43"/>
      <c r="G39" s="43"/>
      <c r="H39" s="43"/>
      <c r="I39" s="43"/>
      <c r="J39" s="43"/>
      <c r="K39" s="43"/>
      <c r="L39" s="44"/>
      <c r="M39" s="63"/>
      <c r="N39" s="63"/>
      <c r="O39" s="12"/>
      <c r="P39" s="12"/>
      <c r="Q39" s="12"/>
      <c r="R39" s="12"/>
      <c r="S39" s="11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6.5" thickBot="1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4"/>
      <c r="M40" s="63"/>
      <c r="N40" s="63"/>
      <c r="O40" s="12"/>
      <c r="P40" s="12"/>
      <c r="Q40" s="12"/>
      <c r="R40" s="12"/>
      <c r="S40" s="11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6.5" thickBot="1">
      <c r="A41" s="42"/>
      <c r="B41" s="43" t="s">
        <v>6</v>
      </c>
      <c r="C41" s="46"/>
      <c r="D41" s="20"/>
      <c r="E41" s="14" t="str">
        <f>IF(D41&lt;0.01," ",IF(D41=12.5%,"Y","N"))</f>
        <v> </v>
      </c>
      <c r="F41" s="43"/>
      <c r="G41" s="43" t="s">
        <v>7</v>
      </c>
      <c r="H41" s="48">
        <v>0.23</v>
      </c>
      <c r="I41" s="18"/>
      <c r="J41" s="14" t="str">
        <f>IF(I41&lt;0.01," ",IF(I41=23%,"Y","N"))</f>
        <v> </v>
      </c>
      <c r="K41" s="43"/>
      <c r="L41" s="44"/>
      <c r="M41" s="63">
        <f>IF(E41="Y",1,0)</f>
        <v>0</v>
      </c>
      <c r="N41" s="63">
        <f>IF(J41="Y",1,0)</f>
        <v>0</v>
      </c>
      <c r="O41" s="12"/>
      <c r="P41" s="12"/>
      <c r="Q41" s="12"/>
      <c r="R41" s="12"/>
      <c r="S41" s="11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6.5" thickBot="1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4"/>
      <c r="M42" s="63"/>
      <c r="N42" s="63"/>
      <c r="O42" s="12"/>
      <c r="P42" s="12"/>
      <c r="Q42" s="12"/>
      <c r="R42" s="12"/>
      <c r="S42" s="11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6.5" thickBot="1">
      <c r="A43" s="42"/>
      <c r="B43" s="43" t="s">
        <v>8</v>
      </c>
      <c r="C43" s="46"/>
      <c r="D43" s="18"/>
      <c r="E43" s="14" t="str">
        <f>IF(D43&lt;0.01," ",IF(D43=30%,"Y","N"))</f>
        <v> </v>
      </c>
      <c r="F43" s="43"/>
      <c r="G43" s="43" t="s">
        <v>9</v>
      </c>
      <c r="H43" s="48">
        <v>0.34</v>
      </c>
      <c r="I43" s="18"/>
      <c r="J43" s="14" t="str">
        <f>IF(I43&lt;0.01," ",IF(I43=34%,"Y","N"))</f>
        <v> </v>
      </c>
      <c r="K43" s="43"/>
      <c r="L43" s="44"/>
      <c r="M43" s="63">
        <f>IF(E43="Y",1,0)</f>
        <v>0</v>
      </c>
      <c r="N43" s="63">
        <f>IF(J43="Y",1,0)</f>
        <v>0</v>
      </c>
      <c r="O43" s="12"/>
      <c r="P43" s="12"/>
      <c r="Q43" s="12"/>
      <c r="R43" s="12"/>
      <c r="S43" s="11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5.75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63"/>
      <c r="N44" s="63"/>
      <c r="O44" s="12"/>
      <c r="P44" s="12"/>
      <c r="Q44" s="12"/>
      <c r="R44" s="12"/>
      <c r="S44" s="11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.75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4"/>
      <c r="M45" s="63"/>
      <c r="N45" s="63"/>
      <c r="O45" s="12"/>
      <c r="P45" s="12"/>
      <c r="Q45" s="12"/>
      <c r="R45" s="12"/>
      <c r="S45" s="11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5.75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4"/>
      <c r="M46" s="63"/>
      <c r="N46" s="63"/>
      <c r="O46" s="12"/>
      <c r="P46" s="12"/>
      <c r="Q46" s="12"/>
      <c r="R46" s="12"/>
      <c r="S46" s="11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5.75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4"/>
      <c r="M47" s="63"/>
      <c r="N47" s="63"/>
      <c r="O47" s="12"/>
      <c r="P47" s="12"/>
      <c r="Q47" s="12"/>
      <c r="R47" s="12"/>
      <c r="S47" s="11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6.5" thickBot="1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4"/>
      <c r="M48" s="63"/>
      <c r="N48" s="63"/>
      <c r="O48" s="12"/>
      <c r="P48" s="12"/>
      <c r="Q48" s="12"/>
      <c r="R48" s="12"/>
      <c r="S48" s="11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6.5" thickBot="1">
      <c r="A49" s="45">
        <v>4</v>
      </c>
      <c r="B49" s="43" t="s">
        <v>14</v>
      </c>
      <c r="C49" s="43"/>
      <c r="D49" s="43"/>
      <c r="E49" s="43"/>
      <c r="F49" s="43"/>
      <c r="G49" s="43"/>
      <c r="H49" s="43"/>
      <c r="I49" s="18"/>
      <c r="J49" s="14" t="str">
        <f>IF(I49&lt;0.01," ",IF(I49=85%,"Y","N"))</f>
        <v> </v>
      </c>
      <c r="K49" s="43"/>
      <c r="L49" s="44"/>
      <c r="M49" s="63">
        <f>IF(J49="Y",1,0)</f>
        <v>0</v>
      </c>
      <c r="N49" s="64"/>
      <c r="O49" s="12"/>
      <c r="P49" s="12"/>
      <c r="Q49" s="12"/>
      <c r="R49" s="12"/>
      <c r="S49" s="11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.75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4"/>
      <c r="M50" s="63"/>
      <c r="N50" s="63"/>
      <c r="O50" s="12"/>
      <c r="P50" s="12"/>
      <c r="Q50" s="12"/>
      <c r="R50" s="12"/>
      <c r="S50" s="11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6.5" thickBot="1">
      <c r="A51" s="45">
        <v>5</v>
      </c>
      <c r="B51" s="43" t="s">
        <v>15</v>
      </c>
      <c r="C51" s="43"/>
      <c r="D51" s="43"/>
      <c r="E51" s="43"/>
      <c r="F51" s="43"/>
      <c r="G51" s="43"/>
      <c r="H51" s="43"/>
      <c r="I51" s="49"/>
      <c r="J51" s="49"/>
      <c r="K51" s="43"/>
      <c r="L51" s="44"/>
      <c r="M51" s="63"/>
      <c r="N51" s="63"/>
      <c r="O51" s="12"/>
      <c r="P51" s="12"/>
      <c r="Q51" s="12"/>
      <c r="R51" s="12"/>
      <c r="S51" s="11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6.5" thickBot="1">
      <c r="A52" s="54"/>
      <c r="B52" s="55" t="s">
        <v>16</v>
      </c>
      <c r="C52" s="55"/>
      <c r="D52" s="55"/>
      <c r="E52" s="55"/>
      <c r="F52" s="55"/>
      <c r="G52" s="55"/>
      <c r="H52" s="55"/>
      <c r="I52" s="57"/>
      <c r="J52" s="58" t="str">
        <f>IF(I52&lt;0.01," ",IF(I52=72.5%,"Y","N"))</f>
        <v> </v>
      </c>
      <c r="K52" s="55"/>
      <c r="L52" s="56"/>
      <c r="M52" s="63">
        <f>IF(J52="Y",1,0)</f>
        <v>0</v>
      </c>
      <c r="N52" s="63"/>
      <c r="O52" s="12"/>
      <c r="P52" s="12"/>
      <c r="Q52" s="12"/>
      <c r="R52" s="12"/>
      <c r="S52" s="11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6.5" thickTop="1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1"/>
      <c r="M53" s="63"/>
      <c r="N53" s="63"/>
      <c r="O53" s="12"/>
      <c r="P53" s="12"/>
      <c r="Q53" s="12"/>
      <c r="R53" s="12"/>
      <c r="S53" s="11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5.75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4"/>
      <c r="M54" s="63"/>
      <c r="N54" s="63"/>
      <c r="O54" s="12"/>
      <c r="P54" s="12"/>
      <c r="Q54" s="12"/>
      <c r="R54" s="12"/>
      <c r="S54" s="11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5.7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4"/>
      <c r="M55" s="63"/>
      <c r="N55" s="63"/>
      <c r="O55" s="12"/>
      <c r="P55" s="12"/>
      <c r="Q55" s="12"/>
      <c r="R55" s="12"/>
      <c r="S55" s="11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5.75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4"/>
      <c r="M56" s="63"/>
      <c r="N56" s="63"/>
      <c r="O56" s="12"/>
      <c r="P56" s="12"/>
      <c r="Q56" s="12"/>
      <c r="R56" s="12"/>
      <c r="S56" s="11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5.75">
      <c r="A57" s="45">
        <v>6</v>
      </c>
      <c r="B57" s="43" t="s">
        <v>17</v>
      </c>
      <c r="C57" s="43"/>
      <c r="D57" s="43"/>
      <c r="E57" s="43"/>
      <c r="F57" s="43"/>
      <c r="G57" s="43"/>
      <c r="H57" s="43"/>
      <c r="I57" s="43"/>
      <c r="J57" s="43"/>
      <c r="K57" s="43"/>
      <c r="L57" s="44"/>
      <c r="M57" s="63"/>
      <c r="N57" s="63"/>
      <c r="O57" s="12"/>
      <c r="P57" s="12"/>
      <c r="Q57" s="12"/>
      <c r="R57" s="12"/>
      <c r="S57" s="11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6.5" thickBot="1">
      <c r="A58" s="42"/>
      <c r="B58" s="43" t="s">
        <v>18</v>
      </c>
      <c r="C58" s="43"/>
      <c r="D58" s="43"/>
      <c r="E58" s="43"/>
      <c r="F58" s="43"/>
      <c r="G58" s="43"/>
      <c r="H58" s="43"/>
      <c r="I58" s="43"/>
      <c r="J58" s="43"/>
      <c r="K58" s="43"/>
      <c r="L58" s="44"/>
      <c r="M58" s="63"/>
      <c r="N58" s="63"/>
      <c r="O58" s="12"/>
      <c r="P58" s="12"/>
      <c r="Q58" s="12"/>
      <c r="R58" s="12"/>
      <c r="S58" s="11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6.5" thickBot="1">
      <c r="A59" s="42"/>
      <c r="B59" s="43"/>
      <c r="C59" s="43"/>
      <c r="D59" s="43"/>
      <c r="E59" s="43"/>
      <c r="F59" s="43"/>
      <c r="G59" s="43"/>
      <c r="H59" s="50" t="s">
        <v>19</v>
      </c>
      <c r="I59" s="23"/>
      <c r="J59" s="14" t="str">
        <f>IF(I59&lt;0.01," ",IF(I59=351.33,"Y","N"))</f>
        <v> </v>
      </c>
      <c r="K59" s="43"/>
      <c r="L59" s="44"/>
      <c r="M59" s="63">
        <f>IF(J59="Y",1,0)</f>
        <v>0</v>
      </c>
      <c r="N59" s="63"/>
      <c r="O59" s="12"/>
      <c r="P59" s="12"/>
      <c r="Q59" s="12"/>
      <c r="R59" s="12"/>
      <c r="S59" s="11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5.75">
      <c r="A60" s="45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4"/>
      <c r="M60" s="63"/>
      <c r="N60" s="63"/>
      <c r="O60" s="12"/>
      <c r="P60" s="12"/>
      <c r="Q60" s="12"/>
      <c r="R60" s="12"/>
      <c r="S60" s="11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5.75">
      <c r="A61" s="45">
        <v>7</v>
      </c>
      <c r="B61" s="43" t="s">
        <v>20</v>
      </c>
      <c r="C61" s="43"/>
      <c r="D61" s="43"/>
      <c r="E61" s="43"/>
      <c r="F61" s="43"/>
      <c r="G61" s="43"/>
      <c r="H61" s="43"/>
      <c r="I61" s="43"/>
      <c r="J61" s="43"/>
      <c r="K61" s="43"/>
      <c r="L61" s="44"/>
      <c r="M61" s="63"/>
      <c r="N61" s="63"/>
      <c r="O61" s="12"/>
      <c r="P61" s="12"/>
      <c r="Q61" s="12"/>
      <c r="R61" s="12"/>
      <c r="S61" s="11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5.75">
      <c r="A62" s="42"/>
      <c r="B62" s="43" t="s">
        <v>21</v>
      </c>
      <c r="C62" s="43"/>
      <c r="D62" s="43"/>
      <c r="E62" s="43"/>
      <c r="F62" s="43"/>
      <c r="G62" s="43"/>
      <c r="H62" s="43"/>
      <c r="I62" s="43"/>
      <c r="J62" s="43"/>
      <c r="K62" s="43"/>
      <c r="L62" s="44"/>
      <c r="M62" s="63"/>
      <c r="N62" s="63"/>
      <c r="O62" s="12"/>
      <c r="P62" s="12"/>
      <c r="Q62" s="12"/>
      <c r="R62" s="12"/>
      <c r="S62" s="11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6.5" thickBot="1">
      <c r="A63" s="42"/>
      <c r="B63" s="43" t="s">
        <v>22</v>
      </c>
      <c r="C63" s="43"/>
      <c r="D63" s="43"/>
      <c r="E63" s="43"/>
      <c r="F63" s="43"/>
      <c r="G63" s="43"/>
      <c r="H63" s="43"/>
      <c r="I63" s="43"/>
      <c r="J63" s="43"/>
      <c r="K63" s="43"/>
      <c r="L63" s="44"/>
      <c r="M63" s="63"/>
      <c r="N63" s="63"/>
      <c r="O63" s="12"/>
      <c r="P63" s="12"/>
      <c r="Q63" s="12"/>
      <c r="R63" s="12"/>
      <c r="S63" s="11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6.5" thickBot="1">
      <c r="A64" s="42"/>
      <c r="B64" s="43"/>
      <c r="C64" s="43"/>
      <c r="D64" s="43"/>
      <c r="E64" s="43"/>
      <c r="F64" s="43"/>
      <c r="G64" s="43"/>
      <c r="H64" s="50" t="s">
        <v>19</v>
      </c>
      <c r="I64" s="23"/>
      <c r="J64" s="14" t="str">
        <f>IF(I64&lt;0.01," ",IF(I64=244.4,"Y","N"))</f>
        <v> </v>
      </c>
      <c r="K64" s="43"/>
      <c r="L64" s="44"/>
      <c r="M64" s="63">
        <f>IF(J64="Y",1,0)</f>
        <v>0</v>
      </c>
      <c r="N64" s="63"/>
      <c r="O64" s="12"/>
      <c r="P64" s="12"/>
      <c r="Q64" s="12"/>
      <c r="R64" s="12"/>
      <c r="S64" s="11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5.75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4"/>
      <c r="M65" s="63"/>
      <c r="N65" s="63"/>
      <c r="O65" s="12"/>
      <c r="P65" s="12"/>
      <c r="Q65" s="12"/>
      <c r="R65" s="12"/>
      <c r="S65" s="11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5.75">
      <c r="A66" s="45">
        <v>8</v>
      </c>
      <c r="B66" s="43" t="s">
        <v>23</v>
      </c>
      <c r="C66" s="43"/>
      <c r="D66" s="43"/>
      <c r="E66" s="43"/>
      <c r="F66" s="43"/>
      <c r="G66" s="43"/>
      <c r="H66" s="43"/>
      <c r="I66" s="43"/>
      <c r="J66" s="43"/>
      <c r="K66" s="43"/>
      <c r="L66" s="44"/>
      <c r="M66" s="63"/>
      <c r="N66" s="63"/>
      <c r="O66" s="12"/>
      <c r="P66" s="12"/>
      <c r="Q66" s="12"/>
      <c r="R66" s="12"/>
      <c r="S66" s="11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6.5" thickBot="1">
      <c r="A67" s="42"/>
      <c r="B67" s="43" t="s">
        <v>24</v>
      </c>
      <c r="C67" s="43"/>
      <c r="D67" s="43"/>
      <c r="E67" s="43"/>
      <c r="F67" s="43"/>
      <c r="G67" s="43"/>
      <c r="H67" s="43"/>
      <c r="I67" s="43"/>
      <c r="J67" s="43"/>
      <c r="K67" s="43"/>
      <c r="L67" s="44"/>
      <c r="M67" s="63"/>
      <c r="N67" s="63"/>
      <c r="O67" s="12"/>
      <c r="P67" s="12"/>
      <c r="Q67" s="12"/>
      <c r="R67" s="12"/>
      <c r="S67" s="11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6.5" thickBot="1">
      <c r="A68" s="42"/>
      <c r="B68" s="43" t="s">
        <v>6</v>
      </c>
      <c r="C68" s="51">
        <v>0.25</v>
      </c>
      <c r="D68" s="43"/>
      <c r="E68" s="43"/>
      <c r="F68" s="43"/>
      <c r="G68" s="43"/>
      <c r="H68" s="50" t="s">
        <v>19</v>
      </c>
      <c r="I68" s="23"/>
      <c r="J68" s="14" t="str">
        <f>IF(I68&lt;0.01," ",IF(I68=4990,"Y","N"))</f>
        <v> </v>
      </c>
      <c r="K68" s="43"/>
      <c r="L68" s="44"/>
      <c r="M68" s="63">
        <f>IF(J68="Y",1,0)</f>
        <v>0</v>
      </c>
      <c r="N68" s="63"/>
      <c r="O68" s="12"/>
      <c r="P68" s="12"/>
      <c r="Q68" s="12"/>
      <c r="R68" s="12"/>
      <c r="S68" s="11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6.5" thickBot="1">
      <c r="A69" s="42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4"/>
      <c r="M69" s="63"/>
      <c r="N69" s="63"/>
      <c r="O69" s="12"/>
      <c r="P69" s="12"/>
      <c r="Q69" s="12"/>
      <c r="R69" s="12"/>
      <c r="S69" s="11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6.5" thickBot="1">
      <c r="A70" s="42"/>
      <c r="B70" s="43" t="s">
        <v>7</v>
      </c>
      <c r="C70" s="51">
        <v>0.4</v>
      </c>
      <c r="D70" s="43"/>
      <c r="E70" s="43"/>
      <c r="F70" s="43"/>
      <c r="G70" s="43"/>
      <c r="H70" s="50" t="s">
        <v>19</v>
      </c>
      <c r="I70" s="23"/>
      <c r="J70" s="14" t="str">
        <f>IF(I70&lt;0.01," ",IF(I70=7840,"Y","N"))</f>
        <v> </v>
      </c>
      <c r="K70" s="43"/>
      <c r="L70" s="44"/>
      <c r="M70" s="63">
        <f>IF(J70="Y",1,0)</f>
        <v>0</v>
      </c>
      <c r="N70" s="63"/>
      <c r="O70" s="12"/>
      <c r="P70" s="12"/>
      <c r="Q70" s="12"/>
      <c r="R70" s="12"/>
      <c r="S70" s="11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5.75">
      <c r="A71" s="4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4"/>
      <c r="M71" s="63"/>
      <c r="N71" s="63"/>
      <c r="O71" s="12"/>
      <c r="P71" s="12"/>
      <c r="Q71" s="12"/>
      <c r="R71" s="12"/>
      <c r="S71" s="11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6.5" thickBot="1">
      <c r="A72" s="45">
        <v>9</v>
      </c>
      <c r="B72" s="43" t="s">
        <v>25</v>
      </c>
      <c r="C72" s="43"/>
      <c r="D72" s="43"/>
      <c r="E72" s="43"/>
      <c r="F72" s="43"/>
      <c r="G72" s="43"/>
      <c r="H72" s="43"/>
      <c r="I72" s="43"/>
      <c r="J72" s="43"/>
      <c r="K72" s="43"/>
      <c r="L72" s="44"/>
      <c r="M72" s="63"/>
      <c r="N72" s="63"/>
      <c r="O72" s="12"/>
      <c r="P72" s="12"/>
      <c r="Q72" s="12"/>
      <c r="R72" s="12"/>
      <c r="S72" s="11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6.5" thickBot="1">
      <c r="A73" s="42"/>
      <c r="B73" s="43" t="s">
        <v>6</v>
      </c>
      <c r="C73" s="51" t="s">
        <v>26</v>
      </c>
      <c r="D73" s="43"/>
      <c r="E73" s="43"/>
      <c r="F73" s="43"/>
      <c r="G73" s="43"/>
      <c r="H73" s="50" t="s">
        <v>19</v>
      </c>
      <c r="I73" s="23"/>
      <c r="J73" s="14" t="str">
        <f>IF(I73&lt;0.01," ",IF(I73=7820,"Y","N"))</f>
        <v> </v>
      </c>
      <c r="K73" s="43"/>
      <c r="L73" s="44"/>
      <c r="M73" s="63">
        <f>IF(J73="Y",1,0)</f>
        <v>0</v>
      </c>
      <c r="N73" s="63"/>
      <c r="O73" s="12"/>
      <c r="P73" s="12"/>
      <c r="Q73" s="12"/>
      <c r="R73" s="12"/>
      <c r="S73" s="11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6.5" thickBot="1">
      <c r="A74" s="42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4"/>
      <c r="M74" s="63"/>
      <c r="N74" s="63"/>
      <c r="O74" s="12"/>
      <c r="P74" s="12"/>
      <c r="Q74" s="12"/>
      <c r="R74" s="12"/>
      <c r="S74" s="11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6.5" thickBot="1">
      <c r="A75" s="42"/>
      <c r="B75" s="43" t="s">
        <v>7</v>
      </c>
      <c r="C75" s="51" t="s">
        <v>27</v>
      </c>
      <c r="D75" s="43"/>
      <c r="E75" s="43"/>
      <c r="F75" s="43"/>
      <c r="G75" s="43"/>
      <c r="H75" s="50" t="s">
        <v>19</v>
      </c>
      <c r="I75" s="23"/>
      <c r="J75" s="14" t="str">
        <f>IF(I75&lt;0.01," ",IF(I75=7194.4,"Y","N"))</f>
        <v> </v>
      </c>
      <c r="K75" s="43"/>
      <c r="L75" s="44"/>
      <c r="M75" s="63">
        <f>IF(J75="Y",1,0)</f>
        <v>0</v>
      </c>
      <c r="N75" s="63"/>
      <c r="O75" s="12"/>
      <c r="P75" s="12"/>
      <c r="Q75" s="12"/>
      <c r="R75" s="12"/>
      <c r="S75" s="11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5.75">
      <c r="A76" s="42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4"/>
      <c r="M76" s="63"/>
      <c r="N76" s="63"/>
      <c r="O76" s="12"/>
      <c r="P76" s="12"/>
      <c r="Q76" s="12"/>
      <c r="R76" s="12"/>
      <c r="S76" s="11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5.75">
      <c r="A77" s="45">
        <v>10</v>
      </c>
      <c r="B77" s="43" t="s">
        <v>28</v>
      </c>
      <c r="C77" s="43"/>
      <c r="D77" s="43"/>
      <c r="E77" s="43"/>
      <c r="F77" s="43"/>
      <c r="G77" s="43"/>
      <c r="H77" s="43"/>
      <c r="I77" s="43"/>
      <c r="J77" s="43"/>
      <c r="K77" s="43"/>
      <c r="L77" s="44"/>
      <c r="M77" s="63"/>
      <c r="N77" s="63"/>
      <c r="O77" s="12"/>
      <c r="P77" s="12"/>
      <c r="Q77" s="12"/>
      <c r="R77" s="12"/>
      <c r="S77" s="11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5.75">
      <c r="A78" s="42"/>
      <c r="B78" s="43" t="s">
        <v>29</v>
      </c>
      <c r="C78" s="43"/>
      <c r="D78" s="43"/>
      <c r="E78" s="43"/>
      <c r="F78" s="43"/>
      <c r="G78" s="43"/>
      <c r="H78" s="43"/>
      <c r="I78" s="43"/>
      <c r="J78" s="43"/>
      <c r="K78" s="43"/>
      <c r="L78" s="44"/>
      <c r="M78" s="63"/>
      <c r="N78" s="63"/>
      <c r="O78" s="12"/>
      <c r="P78" s="12"/>
      <c r="Q78" s="12"/>
      <c r="R78" s="12"/>
      <c r="S78" s="11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6.5" thickBot="1">
      <c r="A79" s="42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4"/>
      <c r="M79" s="63"/>
      <c r="N79" s="63"/>
      <c r="O79" s="12"/>
      <c r="P79" s="12"/>
      <c r="Q79" s="12"/>
      <c r="R79" s="12"/>
      <c r="S79" s="11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6.5" thickBot="1">
      <c r="A80" s="42"/>
      <c r="B80" s="43"/>
      <c r="C80" s="43"/>
      <c r="D80" s="43"/>
      <c r="E80" s="43" t="s">
        <v>30</v>
      </c>
      <c r="F80" s="52"/>
      <c r="G80" s="43"/>
      <c r="H80" s="50" t="s">
        <v>19</v>
      </c>
      <c r="I80" s="23"/>
      <c r="J80" s="14" t="str">
        <f>IF(I80&lt;0.01," ",IF(I80=1527.5,"Y","N"))</f>
        <v> </v>
      </c>
      <c r="K80" s="43"/>
      <c r="L80" s="44"/>
      <c r="M80" s="63">
        <f>IF(J80="Y",1,0)</f>
        <v>0</v>
      </c>
      <c r="N80" s="63"/>
      <c r="O80" s="12"/>
      <c r="P80" s="12"/>
      <c r="Q80" s="12"/>
      <c r="R80" s="12"/>
      <c r="S80" s="11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6.5" thickBot="1">
      <c r="A81" s="42"/>
      <c r="B81" s="43"/>
      <c r="C81" s="43"/>
      <c r="D81" s="43"/>
      <c r="E81" s="49"/>
      <c r="F81" s="49"/>
      <c r="G81" s="43"/>
      <c r="H81" s="43"/>
      <c r="I81" s="43"/>
      <c r="J81" s="43"/>
      <c r="K81" s="43"/>
      <c r="L81" s="44"/>
      <c r="M81" s="63"/>
      <c r="N81" s="63"/>
      <c r="O81" s="12"/>
      <c r="P81" s="12"/>
      <c r="Q81" s="12"/>
      <c r="R81" s="12"/>
      <c r="S81" s="11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6.5" thickBot="1">
      <c r="A82" s="42"/>
      <c r="B82" s="43"/>
      <c r="C82" s="43"/>
      <c r="D82" s="43"/>
      <c r="E82" s="43" t="s">
        <v>31</v>
      </c>
      <c r="F82" s="43"/>
      <c r="G82" s="43"/>
      <c r="H82" s="43"/>
      <c r="I82" s="23"/>
      <c r="J82" s="14" t="str">
        <f>IF(I82&lt;0.01," ",IF(I82="No","Y","N"))</f>
        <v> </v>
      </c>
      <c r="K82" s="43"/>
      <c r="L82" s="44"/>
      <c r="M82" s="63">
        <f>IF(J82="Y",1,0)</f>
        <v>0</v>
      </c>
      <c r="N82" s="63"/>
      <c r="O82" s="12"/>
      <c r="P82" s="12"/>
      <c r="Q82" s="12"/>
      <c r="R82" s="12"/>
      <c r="S82" s="11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5.75">
      <c r="A83" s="42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4"/>
      <c r="M83" s="63"/>
      <c r="N83" s="63"/>
      <c r="O83" s="12"/>
      <c r="P83" s="12"/>
      <c r="Q83" s="12"/>
      <c r="R83" s="12"/>
      <c r="S83" s="11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5.75">
      <c r="A84" s="42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4"/>
      <c r="M84" s="63"/>
      <c r="N84" s="63"/>
      <c r="O84" s="12"/>
      <c r="P84" s="12"/>
      <c r="Q84" s="12"/>
      <c r="R84" s="12"/>
      <c r="S84" s="11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5.75">
      <c r="A85" s="42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4"/>
      <c r="M85" s="63"/>
      <c r="N85" s="63"/>
      <c r="O85" s="12"/>
      <c r="P85" s="12"/>
      <c r="Q85" s="12"/>
      <c r="R85" s="12"/>
      <c r="S85" s="11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5.75">
      <c r="A86" s="42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4"/>
      <c r="M86" s="63"/>
      <c r="N86" s="63"/>
      <c r="O86" s="12"/>
      <c r="P86" s="12"/>
      <c r="Q86" s="12"/>
      <c r="R86" s="12"/>
      <c r="S86" s="11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5.75">
      <c r="A87" s="45">
        <v>11</v>
      </c>
      <c r="B87" s="43" t="s">
        <v>32</v>
      </c>
      <c r="C87" s="43"/>
      <c r="D87" s="43"/>
      <c r="E87" s="43"/>
      <c r="F87" s="43"/>
      <c r="G87" s="43"/>
      <c r="H87" s="43"/>
      <c r="I87" s="43"/>
      <c r="J87" s="43"/>
      <c r="K87" s="43"/>
      <c r="L87" s="44"/>
      <c r="M87" s="63"/>
      <c r="N87" s="63"/>
      <c r="O87" s="12"/>
      <c r="P87" s="12"/>
      <c r="Q87" s="12"/>
      <c r="R87" s="12"/>
      <c r="S87" s="11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6.5" thickBot="1">
      <c r="A88" s="42"/>
      <c r="B88" s="43" t="s">
        <v>33</v>
      </c>
      <c r="C88" s="43"/>
      <c r="D88" s="43"/>
      <c r="E88" s="43"/>
      <c r="F88" s="43"/>
      <c r="G88" s="43"/>
      <c r="H88" s="43"/>
      <c r="I88" s="49"/>
      <c r="J88" s="49"/>
      <c r="K88" s="43"/>
      <c r="L88" s="44"/>
      <c r="M88" s="63"/>
      <c r="N88" s="63"/>
      <c r="O88" s="12"/>
      <c r="P88" s="12"/>
      <c r="Q88" s="12"/>
      <c r="R88" s="12"/>
      <c r="S88" s="11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6.5" thickBot="1">
      <c r="A89" s="42"/>
      <c r="B89" s="43"/>
      <c r="C89" s="43"/>
      <c r="D89" s="43"/>
      <c r="E89" s="43" t="s">
        <v>34</v>
      </c>
      <c r="F89" s="43"/>
      <c r="G89" s="43"/>
      <c r="H89" s="43"/>
      <c r="I89" s="21"/>
      <c r="J89" s="14" t="str">
        <f>IF(I89&lt;0.01," ",IF(I89=3.2,"Y","N"))</f>
        <v> </v>
      </c>
      <c r="K89" s="43"/>
      <c r="L89" s="44"/>
      <c r="M89" s="63">
        <f>IF(J89="Y",1,0)</f>
        <v>0</v>
      </c>
      <c r="N89" s="63"/>
      <c r="O89" s="12"/>
      <c r="P89" s="12"/>
      <c r="Q89" s="12"/>
      <c r="R89" s="12"/>
      <c r="S89" s="11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6.5" thickBot="1">
      <c r="A90" s="42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4"/>
      <c r="M90" s="63"/>
      <c r="N90" s="63"/>
      <c r="O90" s="12"/>
      <c r="P90" s="12"/>
      <c r="Q90" s="12"/>
      <c r="R90" s="12"/>
      <c r="S90" s="11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6.5" thickBot="1">
      <c r="A91" s="42"/>
      <c r="B91" s="43"/>
      <c r="C91" s="43"/>
      <c r="D91" s="43"/>
      <c r="E91" s="43" t="s">
        <v>35</v>
      </c>
      <c r="F91" s="43"/>
      <c r="G91" s="43"/>
      <c r="H91" s="43"/>
      <c r="I91" s="18"/>
      <c r="J91" s="14" t="str">
        <f>IF(I91&lt;0.01," ",IF(I91=31%,"Y","N"))</f>
        <v> </v>
      </c>
      <c r="K91" s="43"/>
      <c r="L91" s="44"/>
      <c r="M91" s="63">
        <f>IF(J91="Y",1,0)</f>
        <v>0</v>
      </c>
      <c r="N91" s="63"/>
      <c r="O91" s="12"/>
      <c r="P91" s="12"/>
      <c r="Q91" s="12"/>
      <c r="R91" s="12"/>
      <c r="S91" s="11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5.75">
      <c r="A92" s="42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4"/>
      <c r="M92" s="63"/>
      <c r="N92" s="63"/>
      <c r="O92" s="12"/>
      <c r="P92" s="12"/>
      <c r="Q92" s="12"/>
      <c r="R92" s="12"/>
      <c r="S92" s="11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6.5" thickBot="1">
      <c r="A93" s="45">
        <v>12</v>
      </c>
      <c r="B93" s="43" t="s">
        <v>36</v>
      </c>
      <c r="C93" s="43"/>
      <c r="D93" s="43"/>
      <c r="E93" s="43"/>
      <c r="F93" s="43"/>
      <c r="G93" s="43"/>
      <c r="H93" s="43"/>
      <c r="I93" s="43"/>
      <c r="J93" s="43"/>
      <c r="K93" s="43"/>
      <c r="L93" s="44"/>
      <c r="M93" s="63"/>
      <c r="N93" s="63"/>
      <c r="O93" s="12"/>
      <c r="P93" s="12"/>
      <c r="Q93" s="12"/>
      <c r="R93" s="12"/>
      <c r="S93" s="11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6.5" thickBot="1">
      <c r="A94" s="42"/>
      <c r="B94" s="43"/>
      <c r="C94" s="43"/>
      <c r="D94" s="43"/>
      <c r="E94" s="43" t="s">
        <v>37</v>
      </c>
      <c r="F94" s="43"/>
      <c r="G94" s="43"/>
      <c r="H94" s="43"/>
      <c r="I94" s="17"/>
      <c r="J94" s="14" t="str">
        <f>IF(I94&lt;0.01," ",IF(I94=11.7,"Y","N"))</f>
        <v> </v>
      </c>
      <c r="K94" s="43"/>
      <c r="L94" s="44"/>
      <c r="M94" s="63">
        <f>IF(J94="Y",1,0)</f>
        <v>0</v>
      </c>
      <c r="N94" s="63"/>
      <c r="O94" s="12"/>
      <c r="P94" s="12"/>
      <c r="Q94" s="12"/>
      <c r="R94" s="12"/>
      <c r="S94" s="11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6.5" thickBot="1">
      <c r="A95" s="42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4"/>
      <c r="M95" s="63"/>
      <c r="N95" s="63"/>
      <c r="O95" s="12"/>
      <c r="P95" s="12"/>
      <c r="Q95" s="12"/>
      <c r="R95" s="12"/>
      <c r="S95" s="11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6.5" thickBot="1">
      <c r="A96" s="42"/>
      <c r="B96" s="43"/>
      <c r="C96" s="43"/>
      <c r="D96" s="43"/>
      <c r="E96" s="43" t="s">
        <v>38</v>
      </c>
      <c r="F96" s="43"/>
      <c r="G96" s="43"/>
      <c r="H96" s="43"/>
      <c r="I96" s="18"/>
      <c r="J96" s="14" t="str">
        <f>IF(I96&lt;0.01," ",IF(I96=13%,"Y","N"))</f>
        <v> </v>
      </c>
      <c r="K96" s="43"/>
      <c r="L96" s="44"/>
      <c r="M96" s="63">
        <f>IF(J96="Y",1,0)</f>
        <v>0</v>
      </c>
      <c r="N96" s="63"/>
      <c r="O96" s="12"/>
      <c r="P96" s="12"/>
      <c r="Q96" s="12"/>
      <c r="R96" s="12"/>
      <c r="S96" s="11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5.75">
      <c r="A97" s="42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4"/>
      <c r="M97" s="63"/>
      <c r="N97" s="63"/>
      <c r="O97" s="12"/>
      <c r="P97" s="12"/>
      <c r="Q97" s="12"/>
      <c r="R97" s="12"/>
      <c r="S97" s="11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5.75">
      <c r="A98" s="45">
        <v>13</v>
      </c>
      <c r="B98" s="43" t="s">
        <v>39</v>
      </c>
      <c r="C98" s="43"/>
      <c r="D98" s="43"/>
      <c r="E98" s="43"/>
      <c r="F98" s="43"/>
      <c r="G98" s="43"/>
      <c r="H98" s="43"/>
      <c r="I98" s="43"/>
      <c r="J98" s="43"/>
      <c r="K98" s="43"/>
      <c r="L98" s="44"/>
      <c r="M98" s="63"/>
      <c r="N98" s="63"/>
      <c r="O98" s="12"/>
      <c r="P98" s="12"/>
      <c r="Q98" s="12"/>
      <c r="R98" s="12"/>
      <c r="S98" s="11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5.75">
      <c r="A99" s="42"/>
      <c r="B99" s="43" t="s">
        <v>40</v>
      </c>
      <c r="C99" s="43"/>
      <c r="D99" s="43"/>
      <c r="E99" s="43"/>
      <c r="F99" s="43"/>
      <c r="G99" s="43"/>
      <c r="H99" s="43"/>
      <c r="I99" s="43"/>
      <c r="J99" s="43"/>
      <c r="K99" s="43"/>
      <c r="L99" s="44"/>
      <c r="M99" s="63"/>
      <c r="N99" s="63"/>
      <c r="O99" s="12"/>
      <c r="P99" s="12"/>
      <c r="Q99" s="12"/>
      <c r="R99" s="12"/>
      <c r="S99" s="11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6.5" thickBot="1">
      <c r="A100" s="42"/>
      <c r="B100" s="43" t="s">
        <v>41</v>
      </c>
      <c r="C100" s="43"/>
      <c r="D100" s="43"/>
      <c r="E100" s="43"/>
      <c r="F100" s="43"/>
      <c r="G100" s="43"/>
      <c r="H100" s="43"/>
      <c r="I100" s="43"/>
      <c r="J100" s="43"/>
      <c r="K100" s="43"/>
      <c r="L100" s="44"/>
      <c r="M100" s="63"/>
      <c r="N100" s="63"/>
      <c r="O100" s="12"/>
      <c r="P100" s="12"/>
      <c r="Q100" s="12"/>
      <c r="R100" s="12"/>
      <c r="S100" s="11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6.5" thickBot="1">
      <c r="A101" s="42"/>
      <c r="B101" s="43"/>
      <c r="C101" s="43"/>
      <c r="D101" s="43" t="s">
        <v>42</v>
      </c>
      <c r="E101" s="52"/>
      <c r="F101" s="43"/>
      <c r="G101" s="43"/>
      <c r="H101" s="43"/>
      <c r="I101" s="22"/>
      <c r="J101" s="14" t="str">
        <f>IF(I101&lt;0.01," ",IF(I101=960000,"Y","N"))</f>
        <v> </v>
      </c>
      <c r="K101" s="43"/>
      <c r="L101" s="44"/>
      <c r="M101" s="63">
        <f>IF(J101="Y",1,0)</f>
        <v>0</v>
      </c>
      <c r="N101" s="63"/>
      <c r="O101" s="12"/>
      <c r="P101" s="12"/>
      <c r="Q101" s="12"/>
      <c r="R101" s="12"/>
      <c r="S101" s="11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6.5" thickBot="1">
      <c r="A102" s="42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4"/>
      <c r="M102" s="63"/>
      <c r="N102" s="63"/>
      <c r="O102" s="12"/>
      <c r="P102" s="12"/>
      <c r="Q102" s="12"/>
      <c r="R102" s="12"/>
      <c r="S102" s="11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6.5" thickBot="1">
      <c r="A103" s="42"/>
      <c r="B103" s="43"/>
      <c r="C103" s="43"/>
      <c r="D103" s="43" t="s">
        <v>43</v>
      </c>
      <c r="E103" s="43"/>
      <c r="F103" s="43"/>
      <c r="G103" s="43"/>
      <c r="H103" s="43"/>
      <c r="I103" s="20"/>
      <c r="J103" s="14" t="str">
        <f>IF(I103&lt;0.01," ",IF(I103=1.6%,"Y","N"))</f>
        <v> </v>
      </c>
      <c r="K103" s="43"/>
      <c r="L103" s="44"/>
      <c r="M103" s="63">
        <f>IF(J103="Y",1,0)</f>
        <v>0</v>
      </c>
      <c r="N103" s="63"/>
      <c r="O103" s="12"/>
      <c r="P103" s="12"/>
      <c r="Q103" s="12"/>
      <c r="R103" s="12"/>
      <c r="S103" s="11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5.75">
      <c r="A104" s="42"/>
      <c r="B104" s="43"/>
      <c r="C104" s="43"/>
      <c r="D104" s="43"/>
      <c r="E104" s="43"/>
      <c r="F104" s="43"/>
      <c r="G104" s="43"/>
      <c r="H104" s="43"/>
      <c r="I104" s="15"/>
      <c r="J104" s="14"/>
      <c r="K104" s="43"/>
      <c r="L104" s="44"/>
      <c r="M104" s="63"/>
      <c r="N104" s="63"/>
      <c r="O104" s="12"/>
      <c r="P104" s="12"/>
      <c r="Q104" s="12"/>
      <c r="R104" s="12"/>
      <c r="S104" s="11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5.75">
      <c r="A105" s="45">
        <v>14</v>
      </c>
      <c r="B105" s="43" t="s">
        <v>44</v>
      </c>
      <c r="C105" s="43"/>
      <c r="D105" s="43"/>
      <c r="E105" s="43"/>
      <c r="F105" s="43"/>
      <c r="G105" s="43"/>
      <c r="H105" s="43"/>
      <c r="I105" s="43"/>
      <c r="J105" s="43"/>
      <c r="K105" s="43"/>
      <c r="L105" s="44"/>
      <c r="M105" s="63"/>
      <c r="N105" s="63"/>
      <c r="O105" s="12"/>
      <c r="P105" s="12"/>
      <c r="Q105" s="12"/>
      <c r="R105" s="12"/>
      <c r="S105" s="11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6.5" thickBot="1">
      <c r="A106" s="42"/>
      <c r="B106" s="43" t="s">
        <v>45</v>
      </c>
      <c r="C106" s="43"/>
      <c r="D106" s="43"/>
      <c r="E106" s="43"/>
      <c r="F106" s="43"/>
      <c r="G106" s="43"/>
      <c r="H106" s="43"/>
      <c r="I106" s="43"/>
      <c r="J106" s="43"/>
      <c r="K106" s="43"/>
      <c r="L106" s="44"/>
      <c r="M106" s="63"/>
      <c r="N106" s="63"/>
      <c r="O106" s="12"/>
      <c r="P106" s="12"/>
      <c r="Q106" s="12"/>
      <c r="R106" s="12"/>
      <c r="S106" s="11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6.5" thickBot="1">
      <c r="A107" s="42"/>
      <c r="B107" s="43"/>
      <c r="C107" s="43"/>
      <c r="D107" s="43"/>
      <c r="E107" s="43" t="s">
        <v>46</v>
      </c>
      <c r="F107" s="43"/>
      <c r="G107" s="43"/>
      <c r="H107" s="43"/>
      <c r="I107" s="21"/>
      <c r="J107" s="14" t="str">
        <f>IF(I107&lt;0.01," ",IF(I107=1.2,"Y","N"))</f>
        <v> </v>
      </c>
      <c r="K107" s="43"/>
      <c r="L107" s="44"/>
      <c r="M107" s="63">
        <f>IF(J107="Y",1,0)</f>
        <v>0</v>
      </c>
      <c r="N107" s="63"/>
      <c r="O107" s="12"/>
      <c r="P107" s="12"/>
      <c r="Q107" s="12"/>
      <c r="R107" s="12"/>
      <c r="S107" s="11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6.5" thickBot="1">
      <c r="A108" s="42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4"/>
      <c r="M108" s="63"/>
      <c r="N108" s="63"/>
      <c r="O108" s="12"/>
      <c r="P108" s="12"/>
      <c r="Q108" s="12"/>
      <c r="R108" s="12"/>
      <c r="S108" s="11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6.5" thickBot="1">
      <c r="A109" s="42"/>
      <c r="B109" s="43"/>
      <c r="C109" s="43"/>
      <c r="D109" s="43"/>
      <c r="E109" s="43" t="s">
        <v>47</v>
      </c>
      <c r="F109" s="43"/>
      <c r="G109" s="43"/>
      <c r="H109" s="43"/>
      <c r="I109" s="18"/>
      <c r="J109" s="14" t="str">
        <f>IF(I109&lt;0.01," ",IF(I109=400%,"Y","N"))</f>
        <v> </v>
      </c>
      <c r="K109" s="43"/>
      <c r="L109" s="44"/>
      <c r="M109" s="63">
        <f>IF(J109="Y",1,0)</f>
        <v>0</v>
      </c>
      <c r="N109" s="63"/>
      <c r="O109" s="12"/>
      <c r="P109" s="12"/>
      <c r="Q109" s="12"/>
      <c r="R109" s="12"/>
      <c r="S109" s="11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6.5" thickBot="1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6"/>
      <c r="M110" s="63"/>
      <c r="N110" s="63"/>
      <c r="O110" s="12"/>
      <c r="P110" s="12"/>
      <c r="Q110" s="12"/>
      <c r="R110" s="12"/>
      <c r="S110" s="11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6.5" thickTop="1">
      <c r="A111" s="62">
        <v>15</v>
      </c>
      <c r="B111" s="60" t="s">
        <v>48</v>
      </c>
      <c r="C111" s="60"/>
      <c r="D111" s="60"/>
      <c r="E111" s="60"/>
      <c r="F111" s="60"/>
      <c r="G111" s="60"/>
      <c r="H111" s="60"/>
      <c r="I111" s="60"/>
      <c r="J111" s="60"/>
      <c r="K111" s="60"/>
      <c r="L111" s="61"/>
      <c r="M111" s="63"/>
      <c r="N111" s="63"/>
      <c r="O111" s="12"/>
      <c r="P111" s="12"/>
      <c r="Q111" s="12"/>
      <c r="R111" s="12"/>
      <c r="S111" s="11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5.75">
      <c r="A112" s="42"/>
      <c r="B112" s="43" t="s">
        <v>50</v>
      </c>
      <c r="C112" s="43"/>
      <c r="D112" s="43"/>
      <c r="E112" s="43"/>
      <c r="F112" s="43"/>
      <c r="G112" s="43"/>
      <c r="H112" s="43"/>
      <c r="I112" s="43"/>
      <c r="J112" s="43"/>
      <c r="K112" s="43"/>
      <c r="L112" s="44"/>
      <c r="M112" s="63"/>
      <c r="N112" s="63"/>
      <c r="O112" s="12"/>
      <c r="P112" s="12"/>
      <c r="Q112" s="12"/>
      <c r="R112" s="12"/>
      <c r="S112" s="11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5.75">
      <c r="A113" s="42"/>
      <c r="B113" s="43" t="s">
        <v>49</v>
      </c>
      <c r="C113" s="43"/>
      <c r="D113" s="43"/>
      <c r="E113" s="43"/>
      <c r="F113" s="43"/>
      <c r="G113" s="43"/>
      <c r="H113" s="43"/>
      <c r="I113" s="43"/>
      <c r="J113" s="43"/>
      <c r="K113" s="43"/>
      <c r="L113" s="44"/>
      <c r="M113" s="63"/>
      <c r="N113" s="63"/>
      <c r="O113" s="12"/>
      <c r="P113" s="12"/>
      <c r="Q113" s="12"/>
      <c r="R113" s="12"/>
      <c r="S113" s="11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5.75">
      <c r="A114" s="42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4"/>
      <c r="M114" s="63"/>
      <c r="N114" s="63"/>
      <c r="O114" s="12"/>
      <c r="P114" s="12"/>
      <c r="Q114" s="12"/>
      <c r="R114" s="12"/>
      <c r="S114" s="11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6.5" thickBot="1">
      <c r="A115" s="42"/>
      <c r="B115" s="43" t="s">
        <v>6</v>
      </c>
      <c r="C115" s="43" t="s">
        <v>51</v>
      </c>
      <c r="D115" s="43"/>
      <c r="E115" s="43"/>
      <c r="F115" s="43"/>
      <c r="G115" s="43"/>
      <c r="H115" s="43"/>
      <c r="I115" s="43"/>
      <c r="J115" s="43"/>
      <c r="K115" s="43"/>
      <c r="L115" s="44"/>
      <c r="M115" s="63"/>
      <c r="N115" s="63"/>
      <c r="O115" s="12"/>
      <c r="P115" s="12"/>
      <c r="Q115" s="12"/>
      <c r="R115" s="12"/>
      <c r="S115" s="11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6.5" thickBot="1">
      <c r="A116" s="42"/>
      <c r="B116" s="43"/>
      <c r="C116" s="43"/>
      <c r="D116" s="53" t="s">
        <v>54</v>
      </c>
      <c r="E116" s="43"/>
      <c r="F116" s="43"/>
      <c r="G116" s="43"/>
      <c r="H116" s="43"/>
      <c r="I116" s="20"/>
      <c r="J116" s="14" t="str">
        <f>IF(I116&lt;0.01," ",IF(I116=67.7%,"Y","N"))</f>
        <v> </v>
      </c>
      <c r="K116" s="43"/>
      <c r="L116" s="44"/>
      <c r="M116" s="63">
        <f>IF(J116="Y",1,0)</f>
        <v>0</v>
      </c>
      <c r="N116" s="63"/>
      <c r="O116" s="12"/>
      <c r="P116" s="12"/>
      <c r="Q116" s="12"/>
      <c r="R116" s="12"/>
      <c r="S116" s="11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6.5" thickBot="1">
      <c r="A117" s="42"/>
      <c r="B117" s="43" t="s">
        <v>7</v>
      </c>
      <c r="C117" s="43" t="s">
        <v>52</v>
      </c>
      <c r="D117" s="43"/>
      <c r="E117" s="43"/>
      <c r="F117" s="43"/>
      <c r="G117" s="43"/>
      <c r="H117" s="43"/>
      <c r="I117" s="43"/>
      <c r="J117" s="43"/>
      <c r="K117" s="43"/>
      <c r="L117" s="44"/>
      <c r="M117" s="63"/>
      <c r="N117" s="63"/>
      <c r="O117" s="12"/>
      <c r="P117" s="12"/>
      <c r="Q117" s="12"/>
      <c r="R117" s="12"/>
      <c r="S117" s="11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6.5" thickBot="1">
      <c r="A118" s="42"/>
      <c r="B118" s="43"/>
      <c r="C118" s="43"/>
      <c r="D118" s="53" t="s">
        <v>54</v>
      </c>
      <c r="E118" s="43"/>
      <c r="F118" s="43"/>
      <c r="G118" s="43"/>
      <c r="H118" s="43"/>
      <c r="I118" s="20"/>
      <c r="J118" s="14" t="str">
        <f>IF(I118&lt;0.01," ",IF(I118=93.5%,"Y","N"))</f>
        <v> </v>
      </c>
      <c r="K118" s="43"/>
      <c r="L118" s="44"/>
      <c r="M118" s="63">
        <f>IF(J118="Y",1,0)</f>
        <v>0</v>
      </c>
      <c r="N118" s="63"/>
      <c r="O118" s="12"/>
      <c r="P118" s="12"/>
      <c r="Q118" s="12"/>
      <c r="R118" s="12"/>
      <c r="S118" s="11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6.5" thickBot="1">
      <c r="A119" s="42"/>
      <c r="B119" s="43" t="s">
        <v>8</v>
      </c>
      <c r="C119" s="43" t="s">
        <v>53</v>
      </c>
      <c r="D119" s="43"/>
      <c r="E119" s="43"/>
      <c r="F119" s="43"/>
      <c r="G119" s="43"/>
      <c r="H119" s="43"/>
      <c r="I119" s="43"/>
      <c r="J119" s="43"/>
      <c r="K119" s="43"/>
      <c r="L119" s="44"/>
      <c r="M119" s="63"/>
      <c r="N119" s="63"/>
      <c r="O119" s="12"/>
      <c r="P119" s="12"/>
      <c r="Q119" s="12"/>
      <c r="R119" s="12"/>
      <c r="S119" s="11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6.5" thickBot="1">
      <c r="A120" s="42"/>
      <c r="B120" s="43"/>
      <c r="C120" s="43"/>
      <c r="D120" s="53" t="s">
        <v>54</v>
      </c>
      <c r="E120" s="43"/>
      <c r="F120" s="43"/>
      <c r="G120" s="43"/>
      <c r="H120" s="43"/>
      <c r="I120" s="20"/>
      <c r="J120" s="14" t="str">
        <f>IF(I120&lt;0.01," ",IF(I120=72.4%,"Y","N"))</f>
        <v> </v>
      </c>
      <c r="K120" s="43"/>
      <c r="L120" s="44"/>
      <c r="M120" s="63">
        <f>IF(J120="Y",1,0)</f>
        <v>0</v>
      </c>
      <c r="N120" s="63"/>
      <c r="O120" s="12"/>
      <c r="P120" s="12"/>
      <c r="Q120" s="12"/>
      <c r="R120" s="12"/>
      <c r="S120" s="11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5.75">
      <c r="A121" s="42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4"/>
      <c r="M121" s="63"/>
      <c r="N121" s="63"/>
      <c r="O121" s="12"/>
      <c r="P121" s="12"/>
      <c r="Q121" s="12"/>
      <c r="R121" s="12"/>
      <c r="S121" s="11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5.75">
      <c r="A122" s="45">
        <v>16</v>
      </c>
      <c r="B122" s="43" t="s">
        <v>55</v>
      </c>
      <c r="C122" s="43"/>
      <c r="D122" s="43"/>
      <c r="E122" s="43"/>
      <c r="F122" s="43"/>
      <c r="G122" s="43"/>
      <c r="H122" s="43"/>
      <c r="I122" s="43"/>
      <c r="J122" s="43"/>
      <c r="K122" s="43"/>
      <c r="L122" s="44"/>
      <c r="M122" s="63"/>
      <c r="N122" s="63"/>
      <c r="O122" s="12"/>
      <c r="P122" s="12"/>
      <c r="Q122" s="12"/>
      <c r="R122" s="12"/>
      <c r="S122" s="11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8.75">
      <c r="A123" s="42"/>
      <c r="B123" s="43" t="s">
        <v>56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4"/>
      <c r="M123" s="63"/>
      <c r="N123" s="63"/>
      <c r="O123" s="12"/>
      <c r="P123" s="12"/>
      <c r="Q123" s="12"/>
      <c r="R123" s="12"/>
      <c r="S123" s="11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5.75">
      <c r="A124" s="42"/>
      <c r="B124" s="43" t="s">
        <v>57</v>
      </c>
      <c r="C124" s="43"/>
      <c r="D124" s="43"/>
      <c r="E124" s="43"/>
      <c r="F124" s="43"/>
      <c r="G124" s="43"/>
      <c r="H124" s="43"/>
      <c r="I124" s="43"/>
      <c r="J124" s="43"/>
      <c r="K124" s="43"/>
      <c r="L124" s="44"/>
      <c r="M124" s="63"/>
      <c r="N124" s="63"/>
      <c r="O124" s="12"/>
      <c r="P124" s="12"/>
      <c r="Q124" s="12"/>
      <c r="R124" s="12"/>
      <c r="S124" s="11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5.75">
      <c r="A125" s="42"/>
      <c r="B125" s="43" t="s">
        <v>58</v>
      </c>
      <c r="C125" s="43"/>
      <c r="D125" s="43"/>
      <c r="E125" s="43"/>
      <c r="F125" s="43"/>
      <c r="G125" s="43"/>
      <c r="H125" s="43"/>
      <c r="I125" s="43"/>
      <c r="J125" s="43"/>
      <c r="K125" s="43"/>
      <c r="L125" s="44"/>
      <c r="M125" s="63"/>
      <c r="N125" s="63"/>
      <c r="O125" s="12"/>
      <c r="P125" s="12"/>
      <c r="Q125" s="12"/>
      <c r="R125" s="12"/>
      <c r="S125" s="11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5.75">
      <c r="A126" s="42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4"/>
      <c r="M126" s="63"/>
      <c r="N126" s="63"/>
      <c r="O126" s="12"/>
      <c r="P126" s="12"/>
      <c r="Q126" s="12"/>
      <c r="R126" s="12"/>
      <c r="S126" s="11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5.75">
      <c r="A127" s="42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4"/>
      <c r="M127" s="63"/>
      <c r="N127" s="63"/>
      <c r="O127" s="12"/>
      <c r="P127" s="12"/>
      <c r="Q127" s="12"/>
      <c r="R127" s="12"/>
      <c r="S127" s="11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5.75">
      <c r="A128" s="42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4"/>
      <c r="M128" s="63"/>
      <c r="N128" s="63"/>
      <c r="O128" s="12"/>
      <c r="P128" s="12"/>
      <c r="Q128" s="12"/>
      <c r="R128" s="12"/>
      <c r="S128" s="11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5.75">
      <c r="A129" s="42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4"/>
      <c r="M129" s="63"/>
      <c r="N129" s="63"/>
      <c r="O129" s="12"/>
      <c r="P129" s="12"/>
      <c r="Q129" s="12"/>
      <c r="R129" s="12"/>
      <c r="S129" s="11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5.75">
      <c r="A130" s="42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4"/>
      <c r="M130" s="63"/>
      <c r="N130" s="63"/>
      <c r="O130" s="12"/>
      <c r="P130" s="12"/>
      <c r="Q130" s="12"/>
      <c r="R130" s="12"/>
      <c r="S130" s="11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5.75">
      <c r="A131" s="42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4"/>
      <c r="M131" s="63"/>
      <c r="N131" s="63"/>
      <c r="O131" s="12"/>
      <c r="P131" s="12"/>
      <c r="Q131" s="12"/>
      <c r="R131" s="12"/>
      <c r="S131" s="11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5.75">
      <c r="A132" s="42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4"/>
      <c r="M132" s="63"/>
      <c r="N132" s="63"/>
      <c r="O132" s="12"/>
      <c r="P132" s="12"/>
      <c r="Q132" s="12"/>
      <c r="R132" s="12"/>
      <c r="S132" s="11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ht="16.5" thickBot="1">
      <c r="A133" s="42"/>
      <c r="B133" s="43" t="s">
        <v>6</v>
      </c>
      <c r="C133" s="43" t="s">
        <v>59</v>
      </c>
      <c r="D133" s="43"/>
      <c r="E133" s="43"/>
      <c r="F133" s="43"/>
      <c r="G133" s="43"/>
      <c r="H133" s="43"/>
      <c r="I133" s="43"/>
      <c r="J133" s="43"/>
      <c r="K133" s="43"/>
      <c r="L133" s="44"/>
      <c r="M133" s="63"/>
      <c r="N133" s="63"/>
      <c r="O133" s="12"/>
      <c r="P133" s="12"/>
      <c r="Q133" s="12"/>
      <c r="R133" s="12"/>
      <c r="S133" s="11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ht="16.5" thickBot="1">
      <c r="A134" s="42"/>
      <c r="B134" s="43"/>
      <c r="C134" s="43"/>
      <c r="D134" s="53"/>
      <c r="E134" s="43"/>
      <c r="F134" s="43"/>
      <c r="G134" s="43"/>
      <c r="H134" s="43"/>
      <c r="I134" s="17"/>
      <c r="J134" s="14" t="str">
        <f>IF(I134&lt;0.01," ",IF(I134=236.25,"Y","N"))</f>
        <v> </v>
      </c>
      <c r="K134" s="43"/>
      <c r="L134" s="44"/>
      <c r="M134" s="63">
        <f>IF(J134="Y",1,0)</f>
        <v>0</v>
      </c>
      <c r="N134" s="63"/>
      <c r="O134" s="12"/>
      <c r="P134" s="12"/>
      <c r="Q134" s="12"/>
      <c r="R134" s="12"/>
      <c r="S134" s="11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ht="16.5" thickBot="1">
      <c r="A135" s="42"/>
      <c r="B135" s="43" t="s">
        <v>7</v>
      </c>
      <c r="C135" s="43" t="s">
        <v>60</v>
      </c>
      <c r="D135" s="43"/>
      <c r="E135" s="43"/>
      <c r="F135" s="43"/>
      <c r="G135" s="43"/>
      <c r="H135" s="43"/>
      <c r="I135" s="43"/>
      <c r="J135" s="43"/>
      <c r="K135" s="43"/>
      <c r="L135" s="44"/>
      <c r="M135" s="63"/>
      <c r="N135" s="63"/>
      <c r="O135" s="12"/>
      <c r="P135" s="12"/>
      <c r="Q135" s="12"/>
      <c r="R135" s="12"/>
      <c r="S135" s="11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ht="16.5" thickBot="1">
      <c r="A136" s="42"/>
      <c r="B136" s="43"/>
      <c r="C136" s="43"/>
      <c r="D136" s="53"/>
      <c r="E136" s="43"/>
      <c r="F136" s="43"/>
      <c r="G136" s="43"/>
      <c r="H136" s="43"/>
      <c r="I136" s="19"/>
      <c r="J136" s="14" t="str">
        <f>IF(I136&lt;0.01," ",IF(I136=225,"Y","N"))</f>
        <v> </v>
      </c>
      <c r="K136" s="43"/>
      <c r="L136" s="44"/>
      <c r="M136" s="63">
        <f>IF(J136="Y",1,0)</f>
        <v>0</v>
      </c>
      <c r="N136" s="63"/>
      <c r="O136" s="12"/>
      <c r="P136" s="12"/>
      <c r="Q136" s="12"/>
      <c r="R136" s="12"/>
      <c r="S136" s="11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ht="15.75">
      <c r="A137" s="42"/>
      <c r="B137" s="43" t="s">
        <v>8</v>
      </c>
      <c r="C137" s="43" t="s">
        <v>61</v>
      </c>
      <c r="D137" s="43"/>
      <c r="E137" s="43"/>
      <c r="F137" s="43"/>
      <c r="G137" s="43"/>
      <c r="H137" s="43"/>
      <c r="I137" s="43"/>
      <c r="J137" s="43"/>
      <c r="K137" s="43"/>
      <c r="L137" s="44"/>
      <c r="M137" s="63"/>
      <c r="N137" s="63"/>
      <c r="O137" s="12"/>
      <c r="P137" s="12"/>
      <c r="Q137" s="12"/>
      <c r="R137" s="12"/>
      <c r="S137" s="11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:31" ht="16.5" thickBot="1">
      <c r="A138" s="42"/>
      <c r="B138" s="43"/>
      <c r="C138" s="43" t="s">
        <v>62</v>
      </c>
      <c r="D138" s="43"/>
      <c r="E138" s="43"/>
      <c r="F138" s="43"/>
      <c r="G138" s="43"/>
      <c r="H138" s="43"/>
      <c r="I138" s="43"/>
      <c r="J138" s="43"/>
      <c r="K138" s="43"/>
      <c r="L138" s="44"/>
      <c r="M138" s="63"/>
      <c r="N138" s="63"/>
      <c r="O138" s="12"/>
      <c r="P138" s="12"/>
      <c r="Q138" s="12"/>
      <c r="R138" s="12"/>
      <c r="S138" s="11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ht="16.5" thickBot="1">
      <c r="A139" s="42"/>
      <c r="B139" s="43"/>
      <c r="C139" s="43"/>
      <c r="D139" s="53"/>
      <c r="E139" s="43"/>
      <c r="F139" s="43"/>
      <c r="G139" s="43"/>
      <c r="H139" s="43"/>
      <c r="I139" s="17"/>
      <c r="J139" s="14" t="str">
        <f>IF(I139&lt;0.01," ",IF(I139=255.34,"Y","N"))</f>
        <v> </v>
      </c>
      <c r="K139" s="43"/>
      <c r="L139" s="44"/>
      <c r="M139" s="63">
        <f>IF(J139="Y",1,0)</f>
        <v>0</v>
      </c>
      <c r="N139" s="63"/>
      <c r="O139" s="12"/>
      <c r="P139" s="12"/>
      <c r="Q139" s="12"/>
      <c r="R139" s="12"/>
      <c r="S139" s="11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:31" ht="15.75">
      <c r="A140" s="45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4"/>
      <c r="M140" s="63"/>
      <c r="N140" s="63"/>
      <c r="O140" s="12"/>
      <c r="P140" s="12"/>
      <c r="Q140" s="12"/>
      <c r="R140" s="12"/>
      <c r="S140" s="11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:31" ht="15.75">
      <c r="A141" s="45">
        <v>17</v>
      </c>
      <c r="B141" s="43" t="s">
        <v>63</v>
      </c>
      <c r="C141" s="43"/>
      <c r="D141" s="43"/>
      <c r="E141" s="43"/>
      <c r="F141" s="43"/>
      <c r="G141" s="43"/>
      <c r="H141" s="43"/>
      <c r="I141" s="43"/>
      <c r="J141" s="43"/>
      <c r="K141" s="43"/>
      <c r="L141" s="44"/>
      <c r="M141" s="63"/>
      <c r="N141" s="63"/>
      <c r="O141" s="12"/>
      <c r="P141" s="12"/>
      <c r="Q141" s="12"/>
      <c r="R141" s="12"/>
      <c r="S141" s="11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:31" ht="16.5" thickBot="1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4"/>
      <c r="M142" s="63"/>
      <c r="N142" s="63"/>
      <c r="O142" s="12"/>
      <c r="P142" s="12"/>
      <c r="Q142" s="12"/>
      <c r="R142" s="12"/>
      <c r="S142" s="11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ht="16.5" thickBot="1">
      <c r="A143" s="42"/>
      <c r="B143" s="43"/>
      <c r="C143" s="43"/>
      <c r="D143" s="43"/>
      <c r="E143" s="43"/>
      <c r="F143" s="43"/>
      <c r="G143" s="43"/>
      <c r="H143" s="43"/>
      <c r="I143" s="18"/>
      <c r="J143" s="14" t="str">
        <f>IF(I143&lt;0.01," ",IF(I143=38%,"Y","N"))</f>
        <v> </v>
      </c>
      <c r="K143" s="43"/>
      <c r="L143" s="44"/>
      <c r="M143" s="63">
        <f>IF(J143="Y",1,0)</f>
        <v>0</v>
      </c>
      <c r="N143" s="63"/>
      <c r="O143" s="12"/>
      <c r="P143" s="12"/>
      <c r="Q143" s="12"/>
      <c r="R143" s="12"/>
      <c r="S143" s="11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ht="15.75">
      <c r="A144" s="42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4"/>
      <c r="M144" s="63"/>
      <c r="N144" s="63"/>
      <c r="O144" s="12"/>
      <c r="P144" s="12"/>
      <c r="Q144" s="12"/>
      <c r="R144" s="12"/>
      <c r="S144" s="11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:31" ht="15.75">
      <c r="A145" s="45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4"/>
      <c r="M145" s="63"/>
      <c r="N145" s="63"/>
      <c r="O145" s="12"/>
      <c r="P145" s="12"/>
      <c r="Q145" s="12"/>
      <c r="R145" s="12"/>
      <c r="S145" s="11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:31" ht="15.75">
      <c r="A146" s="42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4"/>
      <c r="M146" s="63"/>
      <c r="N146" s="63"/>
      <c r="O146" s="12"/>
      <c r="P146" s="12"/>
      <c r="Q146" s="12"/>
      <c r="R146" s="12"/>
      <c r="S146" s="11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:31" ht="15.75">
      <c r="A147" s="42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4"/>
      <c r="M147" s="63"/>
      <c r="N147" s="63"/>
      <c r="O147" s="12"/>
      <c r="P147" s="12"/>
      <c r="Q147" s="12"/>
      <c r="R147" s="12"/>
      <c r="S147" s="11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:31" ht="15.75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4"/>
      <c r="M148" s="63"/>
      <c r="N148" s="63"/>
      <c r="O148" s="12"/>
      <c r="P148" s="12"/>
      <c r="Q148" s="12"/>
      <c r="R148" s="12"/>
      <c r="S148" s="11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:31" ht="15.75">
      <c r="A149" s="45">
        <v>18</v>
      </c>
      <c r="B149" s="43" t="s">
        <v>64</v>
      </c>
      <c r="C149" s="43"/>
      <c r="D149" s="43"/>
      <c r="E149" s="43"/>
      <c r="F149" s="43"/>
      <c r="G149" s="43"/>
      <c r="H149" s="43"/>
      <c r="I149" s="43"/>
      <c r="J149" s="43"/>
      <c r="K149" s="43"/>
      <c r="L149" s="44"/>
      <c r="M149" s="63"/>
      <c r="N149" s="63"/>
      <c r="O149" s="12"/>
      <c r="P149" s="12"/>
      <c r="Q149" s="12"/>
      <c r="R149" s="12"/>
      <c r="S149" s="11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:31" ht="16.5" thickBot="1">
      <c r="A150" s="42"/>
      <c r="B150" s="43" t="s">
        <v>65</v>
      </c>
      <c r="C150" s="43"/>
      <c r="D150" s="43"/>
      <c r="E150" s="43"/>
      <c r="F150" s="43"/>
      <c r="G150" s="43"/>
      <c r="H150" s="43"/>
      <c r="I150" s="43"/>
      <c r="J150" s="43"/>
      <c r="K150" s="43"/>
      <c r="L150" s="44"/>
      <c r="M150" s="63"/>
      <c r="N150" s="63"/>
      <c r="O150" s="12"/>
      <c r="P150" s="12"/>
      <c r="Q150" s="12"/>
      <c r="R150" s="12"/>
      <c r="S150" s="11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1:31" ht="16.5" thickBot="1">
      <c r="A151" s="42"/>
      <c r="B151" s="43"/>
      <c r="C151" s="43"/>
      <c r="D151" s="43"/>
      <c r="E151" s="43"/>
      <c r="F151" s="43"/>
      <c r="G151" s="43"/>
      <c r="H151" s="43"/>
      <c r="I151" s="17"/>
      <c r="J151" s="14" t="str">
        <f>IF(I151&lt;0.01," ",IF(I151=80,"Y","N"))</f>
        <v> </v>
      </c>
      <c r="K151" s="43"/>
      <c r="L151" s="44"/>
      <c r="M151" s="63">
        <f>IF(J151="Y",1,0)</f>
        <v>0</v>
      </c>
      <c r="N151" s="63"/>
      <c r="O151" s="12"/>
      <c r="P151" s="12"/>
      <c r="Q151" s="12"/>
      <c r="R151" s="12"/>
      <c r="S151" s="11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:31" ht="15.75">
      <c r="A152" s="45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4"/>
      <c r="M152" s="63"/>
      <c r="N152" s="63"/>
      <c r="O152" s="12"/>
      <c r="P152" s="12"/>
      <c r="Q152" s="12"/>
      <c r="R152" s="12"/>
      <c r="S152" s="11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ht="15.75">
      <c r="A153" s="45">
        <v>19</v>
      </c>
      <c r="B153" s="43" t="s">
        <v>66</v>
      </c>
      <c r="C153" s="43"/>
      <c r="D153" s="43"/>
      <c r="E153" s="43"/>
      <c r="F153" s="43"/>
      <c r="G153" s="43"/>
      <c r="H153" s="43"/>
      <c r="I153" s="43"/>
      <c r="J153" s="43"/>
      <c r="K153" s="43"/>
      <c r="L153" s="44"/>
      <c r="M153" s="63"/>
      <c r="N153" s="63"/>
      <c r="O153" s="12"/>
      <c r="P153" s="12"/>
      <c r="Q153" s="12"/>
      <c r="R153" s="12"/>
      <c r="S153" s="11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:31" ht="16.5" thickBot="1">
      <c r="A154" s="42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4"/>
      <c r="M154" s="63"/>
      <c r="N154" s="63"/>
      <c r="O154" s="12"/>
      <c r="P154" s="12"/>
      <c r="Q154" s="12"/>
      <c r="R154" s="12"/>
      <c r="S154" s="11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1:31" ht="16.5" thickBot="1">
      <c r="A155" s="42"/>
      <c r="B155" s="43" t="s">
        <v>6</v>
      </c>
      <c r="C155" s="43" t="s">
        <v>67</v>
      </c>
      <c r="D155" s="43"/>
      <c r="E155" s="43"/>
      <c r="F155" s="43"/>
      <c r="G155" s="43"/>
      <c r="H155" s="43"/>
      <c r="I155" s="16"/>
      <c r="J155" s="14" t="str">
        <f>IF(I155&lt;0.01," ",IF(I155=300,"Y","N"))</f>
        <v> </v>
      </c>
      <c r="K155" s="43"/>
      <c r="L155" s="44"/>
      <c r="M155" s="63">
        <f>IF(J155="Y",1,0)</f>
        <v>0</v>
      </c>
      <c r="N155" s="63"/>
      <c r="O155" s="12"/>
      <c r="P155" s="12"/>
      <c r="Q155" s="12"/>
      <c r="R155" s="12"/>
      <c r="S155" s="11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:31" ht="15.75">
      <c r="A156" s="42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4"/>
      <c r="M156" s="63"/>
      <c r="N156" s="63"/>
      <c r="O156" s="12"/>
      <c r="P156" s="12"/>
      <c r="Q156" s="12"/>
      <c r="R156" s="12"/>
      <c r="S156" s="11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1:31" ht="15.75">
      <c r="A157" s="42"/>
      <c r="B157" s="43" t="s">
        <v>7</v>
      </c>
      <c r="C157" s="43" t="s">
        <v>68</v>
      </c>
      <c r="D157" s="43"/>
      <c r="E157" s="43"/>
      <c r="F157" s="43"/>
      <c r="G157" s="43"/>
      <c r="H157" s="43"/>
      <c r="I157" s="43"/>
      <c r="J157" s="43"/>
      <c r="K157" s="43"/>
      <c r="L157" s="44"/>
      <c r="M157" s="63"/>
      <c r="N157" s="63"/>
      <c r="O157" s="12"/>
      <c r="P157" s="12"/>
      <c r="Q157" s="12"/>
      <c r="R157" s="12"/>
      <c r="S157" s="11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1:31" ht="16.5" thickBot="1">
      <c r="A158" s="42"/>
      <c r="B158" s="43"/>
      <c r="C158" s="43" t="s">
        <v>69</v>
      </c>
      <c r="D158" s="43"/>
      <c r="E158" s="43"/>
      <c r="F158" s="43"/>
      <c r="G158" s="43"/>
      <c r="H158" s="43"/>
      <c r="I158" s="43"/>
      <c r="J158" s="43"/>
      <c r="K158" s="43"/>
      <c r="L158" s="44"/>
      <c r="M158" s="63"/>
      <c r="N158" s="63"/>
      <c r="O158" s="12"/>
      <c r="P158" s="12"/>
      <c r="Q158" s="12"/>
      <c r="R158" s="12"/>
      <c r="S158" s="11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1:31" ht="16.5" thickBot="1">
      <c r="A159" s="42"/>
      <c r="B159" s="43"/>
      <c r="C159" s="43"/>
      <c r="D159" s="43"/>
      <c r="E159" s="43"/>
      <c r="F159" s="43"/>
      <c r="G159" s="43"/>
      <c r="H159" s="43"/>
      <c r="I159" s="16"/>
      <c r="J159" s="14" t="str">
        <f>IF(I159&lt;0.01," ",IF(I159=4,"Y","N"))</f>
        <v> </v>
      </c>
      <c r="K159" s="43"/>
      <c r="L159" s="44"/>
      <c r="M159" s="63">
        <f>IF(J159="Y",1,0)</f>
        <v>0</v>
      </c>
      <c r="N159" s="63"/>
      <c r="O159" s="12"/>
      <c r="P159" s="12"/>
      <c r="Q159" s="12"/>
      <c r="R159" s="12"/>
      <c r="S159" s="11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:31" ht="16.5" thickBot="1">
      <c r="A160" s="54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6"/>
      <c r="M160" s="63">
        <f>SUM(M21:N159)</f>
        <v>0</v>
      </c>
      <c r="N160" s="63"/>
      <c r="O160" s="12"/>
      <c r="P160" s="12"/>
      <c r="Q160" s="12"/>
      <c r="R160" s="12"/>
      <c r="S160" s="11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1:31" ht="16.5" thickTop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1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1:31" ht="15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1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1:31" ht="15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1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1:31" ht="15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1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1:31" ht="15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1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1:31" ht="15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1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1:31" ht="15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1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1:31" ht="15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1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1:31" ht="15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1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1:31" ht="15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1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1:31" ht="15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1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1:31" ht="15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1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1:31" ht="15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1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1:31" ht="15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1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1:31" ht="15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1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1:31" ht="15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1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1:31" ht="15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1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1:31" ht="15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1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1:31" ht="15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1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1:31" ht="15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1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1:31" ht="15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1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1:31" ht="15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1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1:31" ht="15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1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1:31" ht="15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1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1:31" ht="15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1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1:31" ht="15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1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1:31" ht="15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1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1:31" ht="15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1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1:31" ht="15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1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1:31" ht="15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1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1:31" ht="15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1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1:31" ht="15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1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1:31" ht="15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1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1:31" ht="15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1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1:31" ht="15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1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1:31" ht="15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1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1:31" ht="15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1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1:31" ht="15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1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1:31" ht="15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1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1:31" ht="15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1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1:31" ht="15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1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1:31" ht="15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1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1:31" ht="15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1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1:31" ht="15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1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1:31" ht="15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1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1:31" ht="15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1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1:31" ht="15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1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1:31" ht="15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1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1:31" ht="15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1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1:31" ht="15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1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1:31" ht="15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1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1:31" ht="15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1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1:31" ht="15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1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1:31" ht="15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1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1:31" ht="15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1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1:31" ht="15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1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1:31" ht="15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1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1:31" ht="15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1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1:31" ht="15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1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1:31" ht="15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1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1:31" ht="15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1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1:31" ht="15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1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1:31" ht="15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1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1:31" ht="15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1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1:31" ht="15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1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1:31" ht="15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1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1:31" ht="15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1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1:31" ht="15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1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1:31" ht="15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1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1:31" ht="15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1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1:31" ht="15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1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1:31" ht="15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1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1:31" ht="15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1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1:31" ht="15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1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1:31" ht="15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1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1:31" ht="15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1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1:31" ht="15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1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1:31" ht="15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1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1:31" ht="15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1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spans="1:31" ht="15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1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1:31" ht="15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1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1:31" ht="15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1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1:31" ht="15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1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spans="1:31" ht="15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1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1:31" ht="15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1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1:31" ht="15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1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1:31" ht="15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1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spans="1:31" ht="15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1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spans="1:31" ht="15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1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1:31" ht="15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1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spans="1:31" ht="15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1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1:31" ht="15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1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1:31" ht="15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1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1:31" ht="15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1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1:31" ht="15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1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spans="1:31" ht="15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1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spans="1:31" ht="15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1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spans="1:31" ht="15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1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spans="1:31" ht="15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1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spans="1:31" ht="15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1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spans="1:31" ht="15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1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spans="1:31" ht="15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1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spans="1:31" ht="15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1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1:31" ht="15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1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1:31" ht="15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1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spans="1:31" ht="15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1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spans="1:31" ht="15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1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spans="1:31" ht="15.7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spans="1:31" ht="15.7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spans="1:31" ht="15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1:31" ht="15.7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spans="1:31" ht="15.7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spans="1:31" ht="15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spans="1:31" ht="15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1:31" ht="15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spans="1:31" ht="15.7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spans="1:31" ht="15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spans="1:31" ht="15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 spans="1:31" ht="15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 spans="1:31" ht="15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 spans="1:31" ht="15.7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 spans="1:31" ht="15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 spans="1:31" ht="15.7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 spans="1:31" ht="15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 spans="1:31" ht="15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 spans="1:31" ht="15.7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 spans="1:31" ht="15.7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 spans="1:31" ht="15.7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 spans="1:31" ht="15.7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 spans="1:31" ht="15.7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</row>
    <row r="291" spans="1:31" ht="15.7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</row>
    <row r="292" spans="1:31" ht="15.7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 spans="1:31" ht="15.7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</row>
    <row r="294" spans="1:31" ht="15.7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</row>
    <row r="295" spans="1:31" ht="15.7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</row>
    <row r="296" spans="1:31" ht="15.7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</row>
    <row r="297" spans="1:31" ht="15.7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</row>
    <row r="298" spans="1:31" ht="15.7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</row>
    <row r="299" spans="1:31" ht="15.7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</row>
    <row r="300" spans="1:31" ht="15.7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</row>
    <row r="301" spans="1:31" ht="15.7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</row>
    <row r="302" spans="1:31" ht="15.7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</row>
    <row r="303" spans="1:31" ht="15.7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</row>
    <row r="304" spans="1:31" ht="15.7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</row>
    <row r="305" spans="1:31" ht="15.7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</row>
    <row r="306" spans="1:31" ht="15.7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</row>
    <row r="307" spans="1:31" ht="15.7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</row>
    <row r="308" spans="1:31" ht="15.7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</row>
    <row r="309" spans="1:31" ht="15.7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</row>
    <row r="310" spans="1:31" ht="15.7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</row>
    <row r="311" spans="1:31" ht="15.7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</row>
    <row r="312" spans="1:31" ht="15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</row>
    <row r="313" spans="1:31" ht="15.7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</row>
    <row r="314" spans="1:31" ht="15.7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</row>
    <row r="315" spans="1:31" ht="15.7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</row>
    <row r="316" spans="1:31" ht="15.7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</row>
    <row r="317" spans="1:31" ht="15.7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</row>
    <row r="318" spans="1:31" ht="15.7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</row>
    <row r="319" spans="1:31" ht="15.7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</row>
    <row r="320" spans="1:31" ht="15.7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</row>
    <row r="321" spans="1:31" ht="15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</row>
    <row r="322" spans="1:31" ht="15.7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</row>
    <row r="323" spans="1:31" ht="15.7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</row>
    <row r="324" spans="1:31" ht="15.7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</row>
    <row r="325" spans="1:31" ht="15.7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</row>
    <row r="326" spans="1:31" ht="15.7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</row>
    <row r="327" spans="1:31" ht="15.7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</row>
    <row r="328" spans="1:31" ht="15.7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</row>
    <row r="329" spans="1:31" ht="15.7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</row>
    <row r="330" spans="1:31" ht="15.7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</row>
    <row r="331" spans="1:31" ht="15.7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</row>
    <row r="332" spans="1:31" ht="15.7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</row>
    <row r="333" spans="1:31" ht="15.7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</row>
    <row r="334" spans="1:31" ht="15.7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</row>
    <row r="335" spans="1:31" ht="15.7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</row>
    <row r="336" spans="1:31" ht="15.7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</row>
    <row r="337" spans="1:31" ht="15.7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</row>
    <row r="338" spans="1:31" ht="15.7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</row>
    <row r="339" spans="1:31" ht="15.7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</row>
    <row r="340" spans="1:31" ht="15.7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</row>
    <row r="341" spans="1:31" ht="15.7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</row>
    <row r="342" spans="1:31" ht="15.7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</row>
    <row r="343" spans="1:31" ht="15.7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</row>
    <row r="344" spans="1:31" ht="15.7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</row>
    <row r="345" spans="1:31" ht="15.7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</row>
    <row r="346" spans="1:31" ht="15.7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</row>
    <row r="347" spans="1:31" ht="15.7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</row>
    <row r="348" spans="1:31" ht="15.7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</row>
    <row r="349" spans="1:31" ht="15.7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</row>
    <row r="350" spans="1:31" ht="1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</row>
    <row r="351" spans="1:31" ht="1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</row>
    <row r="352" spans="1:31" ht="1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</row>
    <row r="353" spans="1:31" ht="1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</row>
    <row r="354" spans="1:31" ht="1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</row>
    <row r="355" spans="1:31" ht="1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</row>
    <row r="356" spans="1:31" ht="1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</row>
    <row r="357" spans="1:31" ht="1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</row>
    <row r="358" spans="1:31" ht="1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</row>
    <row r="359" spans="1:31" ht="1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</row>
    <row r="360" spans="1:31" ht="1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</row>
    <row r="361" spans="1:31" ht="1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</row>
    <row r="362" spans="1:31" ht="1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</row>
    <row r="363" spans="1:31" ht="1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</row>
    <row r="364" spans="1:31" ht="1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</row>
    <row r="365" spans="1:31" ht="1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</row>
    <row r="366" spans="1:31" ht="1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</row>
    <row r="367" spans="1:31" ht="1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</row>
    <row r="368" spans="1:31" ht="1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</row>
    <row r="369" spans="1:31" ht="1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</row>
    <row r="370" spans="1:31" ht="1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</row>
    <row r="371" spans="1:31" ht="1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</row>
    <row r="372" spans="1:31" ht="1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</row>
    <row r="373" spans="1:31" ht="1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</row>
    <row r="374" spans="1:31" ht="1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</row>
    <row r="375" spans="1:31" ht="1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</row>
    <row r="376" spans="1:31" ht="1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</row>
    <row r="377" spans="1:31" ht="1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</row>
    <row r="378" spans="1:31" ht="1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</row>
    <row r="379" spans="1:31" ht="1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</row>
    <row r="380" spans="1:31" ht="1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</row>
    <row r="381" spans="1:31" ht="1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</row>
    <row r="382" spans="1:31" ht="1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</row>
    <row r="383" spans="1:31" ht="1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</row>
    <row r="384" spans="1:31" ht="1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</row>
    <row r="385" spans="1:31" ht="1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</row>
    <row r="386" spans="1:31" ht="1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</row>
    <row r="387" spans="1:31" ht="1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</row>
    <row r="388" spans="1:31" ht="1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</row>
    <row r="389" spans="1:31" ht="1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</row>
    <row r="390" spans="1:31" ht="1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</row>
    <row r="391" spans="1:31" ht="1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</row>
    <row r="392" spans="1:31" ht="1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</row>
    <row r="393" spans="1:31" ht="1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</row>
    <row r="394" spans="1:31" ht="1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</row>
    <row r="395" spans="1:31" ht="1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</row>
    <row r="396" spans="1:31" ht="1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</row>
    <row r="397" spans="1:31" ht="1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</row>
    <row r="398" spans="1:31" ht="1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</row>
    <row r="399" spans="1:31" ht="1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</row>
    <row r="400" spans="1:31" ht="1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</row>
    <row r="401" spans="1:31" ht="1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</row>
    <row r="402" spans="1:31" ht="1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</row>
    <row r="403" spans="1:31" ht="1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</row>
    <row r="404" spans="1:31" ht="1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</row>
    <row r="405" spans="1:31" ht="1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</row>
    <row r="406" spans="1:31" ht="1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</row>
    <row r="407" spans="1:31" ht="1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</row>
    <row r="408" spans="1:31" ht="1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</row>
    <row r="409" spans="1:31" ht="1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</row>
    <row r="410" spans="1:31" ht="1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</row>
    <row r="411" spans="1:31" ht="1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</row>
    <row r="412" spans="1:31" ht="1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</row>
    <row r="413" spans="1:31" ht="1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</row>
    <row r="414" spans="1:31" ht="1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</row>
    <row r="415" spans="1:31" ht="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</row>
    <row r="416" spans="1:31" ht="1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</row>
    <row r="417" spans="1:31" ht="1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</row>
    <row r="418" spans="1:31" ht="1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</row>
    <row r="419" spans="1:31" ht="1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</row>
    <row r="420" spans="1:31" ht="1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</row>
    <row r="421" spans="1:31" ht="1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</row>
    <row r="422" spans="1:31" ht="1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</row>
    <row r="423" spans="1:31" ht="1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</row>
    <row r="424" spans="1:31" ht="1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</row>
    <row r="425" spans="1:31" ht="1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</row>
    <row r="426" spans="1:31" ht="1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</row>
    <row r="427" spans="1:31" ht="1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</row>
    <row r="428" spans="1:31" ht="1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</row>
    <row r="429" spans="1:31" ht="1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</row>
    <row r="430" spans="1:31" ht="1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</row>
    <row r="431" spans="1:31" ht="1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</row>
    <row r="432" spans="1:31" ht="1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</row>
    <row r="433" spans="1:31" ht="1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</row>
    <row r="434" spans="1:31" ht="1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</row>
    <row r="435" spans="1:31" ht="1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</row>
    <row r="436" spans="1:31" ht="1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</row>
    <row r="437" spans="1:31" ht="1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</row>
    <row r="438" spans="1:31" ht="1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</row>
    <row r="439" spans="1:31" ht="1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</row>
    <row r="440" spans="1:31" ht="1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</row>
    <row r="441" spans="1:31" ht="1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</row>
    <row r="442" spans="1:31" ht="1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</row>
    <row r="443" spans="1:31" ht="1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</row>
    <row r="444" spans="1:31" ht="1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</row>
    <row r="445" spans="1:31" ht="1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</row>
    <row r="446" spans="1:31" ht="1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</row>
    <row r="447" spans="1:31" ht="1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</row>
  </sheetData>
  <sheetProtection password="DC3F" sheet="1"/>
  <mergeCells count="1">
    <mergeCell ref="B8:E8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portrait" paperSize="9" scale="80" r:id="rId6"/>
  <headerFooter>
    <oddHeader>&amp;LPercentages Revision&amp;CLes Quennevais School&amp;RCreated by 
Derek John</oddHeader>
  </headerFooter>
  <rowBreaks count="3" manualBreakCount="3">
    <brk id="52" max="11" man="1"/>
    <brk id="110" max="11" man="1"/>
    <brk id="160" max="11" man="1"/>
  </rowBreaks>
  <colBreaks count="1" manualBreakCount="1">
    <brk id="12" max="65535" man="1"/>
  </colBreaks>
  <drawing r:id="rId5"/>
  <legacyDrawing r:id="rId4"/>
  <oleObjects>
    <oleObject progId="Word.Picture.8" shapeId="443301" r:id="rId1"/>
    <oleObject progId="Equation.3" shapeId="583193" r:id="rId2"/>
    <oleObject progId="Equation.3" shapeId="58958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2009-04-12T10:44:42Z</cp:lastPrinted>
  <dcterms:created xsi:type="dcterms:W3CDTF">2009-04-09T10:58:45Z</dcterms:created>
  <dcterms:modified xsi:type="dcterms:W3CDTF">2009-04-12T10:51:53Z</dcterms:modified>
  <cp:category/>
  <cp:version/>
  <cp:contentType/>
  <cp:contentStatus/>
</cp:coreProperties>
</file>