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<sst xmlns="http://schemas.openxmlformats.org/spreadsheetml/2006/main" count="73" uniqueCount="56">
  <si>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Name:</t>
  </si>
  <si>
    <t>Score Revision Questions</t>
  </si>
  <si>
    <t>Instructions</t>
  </si>
  <si>
    <r>
      <t xml:space="preserve">Complete the questions in the boxed space provided and alongside will appear a 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 xml:space="preserve"> (correct) or </t>
    </r>
    <r>
      <rPr>
        <b/>
        <sz val="12"/>
        <color indexed="10"/>
        <rFont val="Times New Roman"/>
        <family val="1"/>
      </rPr>
      <t>N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(incorrect)</t>
    </r>
  </si>
  <si>
    <r>
      <t>Your score depends upon having a "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>" against each answer box, including the different stages of working for the question.</t>
    </r>
  </si>
  <si>
    <t xml:space="preserve">simplifies to </t>
  </si>
  <si>
    <t>so   4 : 12 simplifies to 1 : 3</t>
  </si>
  <si>
    <r>
      <rPr>
        <b/>
        <sz val="12"/>
        <rFont val="Times New Roman"/>
        <family val="1"/>
      </rPr>
      <t>Simplifying Ratios</t>
    </r>
    <r>
      <rPr>
        <sz val="12"/>
        <rFont val="Times New Roman"/>
        <family val="1"/>
      </rPr>
      <t xml:space="preserve"> is carried out in the same way as fractions</t>
    </r>
  </si>
  <si>
    <t>Calculating Ratios</t>
  </si>
  <si>
    <t xml:space="preserve">a)  </t>
  </si>
  <si>
    <t xml:space="preserve"> 6 : 8</t>
  </si>
  <si>
    <t>:</t>
  </si>
  <si>
    <t>- Find out how many parts there are</t>
  </si>
  <si>
    <r>
      <t>- Find out how big each part is (</t>
    </r>
    <r>
      <rPr>
        <sz val="11"/>
        <color indexed="8"/>
        <rFont val="Calibri"/>
        <family val="2"/>
      </rPr>
      <t>÷</t>
    </r>
    <r>
      <rPr>
        <sz val="11"/>
        <color indexed="8"/>
        <rFont val="Times New Roman"/>
        <family val="1"/>
      </rPr>
      <t xml:space="preserve"> the quantity by the number of parts)</t>
    </r>
  </si>
  <si>
    <t>- Find the required quantity by multiplying the size of part by the number needed</t>
  </si>
  <si>
    <t xml:space="preserve">b)  </t>
  </si>
  <si>
    <t xml:space="preserve">c)  </t>
  </si>
  <si>
    <t xml:space="preserve">d)  </t>
  </si>
  <si>
    <t xml:space="preserve">e)  </t>
  </si>
  <si>
    <t xml:space="preserve"> 5 : 20</t>
  </si>
  <si>
    <t>1.5 : 3</t>
  </si>
  <si>
    <r>
      <t>2</t>
    </r>
    <r>
      <rPr>
        <sz val="12"/>
        <color indexed="8"/>
        <rFont val="Calibri"/>
        <family val="2"/>
      </rPr>
      <t>¼</t>
    </r>
    <r>
      <rPr>
        <sz val="12"/>
        <color indexed="8"/>
        <rFont val="Times New Roman"/>
        <family val="1"/>
      </rPr>
      <t xml:space="preserve"> : 4</t>
    </r>
  </si>
  <si>
    <t>2 weeks : 4 days</t>
  </si>
  <si>
    <t>f)      £1.26 : 14p</t>
  </si>
  <si>
    <r>
      <t xml:space="preserve">Write these ratios in their simplest forms with integer values. e.g. </t>
    </r>
    <r>
      <rPr>
        <sz val="12"/>
        <color indexed="8"/>
        <rFont val="Calibri"/>
        <family val="2"/>
      </rPr>
      <t>¼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Calibri"/>
        <family val="2"/>
      </rPr>
      <t>¾ would become 1 : 3</t>
    </r>
  </si>
  <si>
    <t>A rectangle has sides in the ratio 1 : 2. Calculate the length of the longer side if the shorter side is:</t>
  </si>
  <si>
    <t>3 cm</t>
  </si>
  <si>
    <t>cm</t>
  </si>
  <si>
    <t>c)</t>
  </si>
  <si>
    <t>15.2 cm</t>
  </si>
  <si>
    <t>b) 5.5 cm</t>
  </si>
  <si>
    <t>Calculate the length of the shorter side if the longer side is:</t>
  </si>
  <si>
    <t>Divide the following amounts in the ratios given</t>
  </si>
  <si>
    <t>a)</t>
  </si>
  <si>
    <t>e) 5.5 cm</t>
  </si>
  <si>
    <t>f)</t>
  </si>
  <si>
    <t>£20 in the ratio 2 : 3</t>
  </si>
  <si>
    <t>150 m in the ratio 8 : 7</t>
  </si>
  <si>
    <t>500 g in the ratio 1 : 2 : 2</t>
  </si>
  <si>
    <t>8 hours in the ratio 1 : 2 : 3</t>
  </si>
  <si>
    <t>(answer to 2 d.p.)</t>
  </si>
  <si>
    <t>b)</t>
  </si>
  <si>
    <t>d)</t>
  </si>
  <si>
    <t xml:space="preserve"> John and Mick share a bar of chocolate marked into 16 squares.</t>
  </si>
  <si>
    <t>They share it in the ratio of 1 : 3. How many squares does Mick get?</t>
  </si>
  <si>
    <t>A 2 litre bottle lemonade is to be shared between three girls in the ratio 2 : 3 : 5. How many millilitres does each get?</t>
  </si>
  <si>
    <t>Oak and ash saplings are planted along a roadside in the ratio 5 : 7 respectively. If there are 20 oak saplings,</t>
  </si>
  <si>
    <t>how many are ash?</t>
  </si>
  <si>
    <t>Tony gives £100 to be shared by Jill, Sarah and Tom in a ratio according to their age.</t>
  </si>
  <si>
    <t>Jill is 10, Tom is 12 and Sarah is 3. How much will each child get?</t>
  </si>
  <si>
    <t>£</t>
  </si>
  <si>
    <t>In a golf club there are 400 members. The adult to child ratio is 5 : 3.</t>
  </si>
  <si>
    <t>The male to female ratio is 3 : 2.</t>
  </si>
  <si>
    <t>How many girls are in the club (female children)?</t>
  </si>
  <si>
    <t>Number of children</t>
  </si>
  <si>
    <t>Number of girls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</si>
</sst>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2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9" fontId="5" fillId="33" borderId="1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52" fillId="33" borderId="0" xfId="0" applyFont="1" applyFill="1" applyAlignment="1" applyProtection="1">
      <alignment/>
      <protection hidden="1"/>
    </xf>
    <xf numFmtId="0" fontId="52" fillId="0" borderId="0" xfId="0" applyFont="1" applyAlignment="1">
      <alignment/>
    </xf>
    <xf numFmtId="49" fontId="9" fillId="33" borderId="0" xfId="0" applyNumberFormat="1" applyFont="1" applyFill="1" applyBorder="1" applyAlignment="1" applyProtection="1" quotePrefix="1">
      <alignment horizontal="left"/>
      <protection hidden="1"/>
    </xf>
    <xf numFmtId="0" fontId="53" fillId="33" borderId="12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left"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52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52" fillId="33" borderId="0" xfId="0" applyFont="1" applyFill="1" applyBorder="1" applyAlignment="1" applyProtection="1">
      <alignment horizontal="right"/>
      <protection hidden="1"/>
    </xf>
    <xf numFmtId="0" fontId="6" fillId="33" borderId="13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/>
      <protection hidden="1"/>
    </xf>
    <xf numFmtId="0" fontId="3" fillId="33" borderId="15" xfId="0" applyFont="1" applyFill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left"/>
      <protection hidden="1"/>
    </xf>
    <xf numFmtId="0" fontId="54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54" fillId="33" borderId="0" xfId="0" applyFont="1" applyFill="1" applyBorder="1" applyAlignment="1">
      <alignment/>
    </xf>
    <xf numFmtId="0" fontId="0" fillId="33" borderId="17" xfId="0" applyFill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 horizontal="left"/>
      <protection hidden="1"/>
    </xf>
    <xf numFmtId="0" fontId="54" fillId="33" borderId="0" xfId="0" applyFont="1" applyFill="1" applyBorder="1" applyAlignment="1" applyProtection="1" quotePrefix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0" xfId="0" applyFill="1" applyBorder="1" applyAlignment="1">
      <alignment/>
    </xf>
    <xf numFmtId="0" fontId="52" fillId="33" borderId="16" xfId="0" applyFont="1" applyFill="1" applyBorder="1" applyAlignment="1" applyProtection="1">
      <alignment/>
      <protection hidden="1"/>
    </xf>
    <xf numFmtId="0" fontId="53" fillId="33" borderId="16" xfId="0" applyFont="1" applyFill="1" applyBorder="1" applyAlignment="1" applyProtection="1">
      <alignment horizontal="center"/>
      <protection hidden="1"/>
    </xf>
    <xf numFmtId="20" fontId="52" fillId="33" borderId="0" xfId="0" applyNumberFormat="1" applyFont="1" applyFill="1" applyBorder="1" applyAlignment="1" applyProtection="1" quotePrefix="1">
      <alignment/>
      <protection hidden="1"/>
    </xf>
    <xf numFmtId="20" fontId="52" fillId="33" borderId="0" xfId="0" applyNumberFormat="1" applyFont="1" applyFill="1" applyBorder="1" applyAlignment="1" applyProtection="1">
      <alignment/>
      <protection hidden="1"/>
    </xf>
    <xf numFmtId="20" fontId="52" fillId="33" borderId="0" xfId="0" applyNumberFormat="1" applyFont="1" applyFill="1" applyBorder="1" applyAlignment="1" applyProtection="1">
      <alignment horizontal="center"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52" fillId="33" borderId="0" xfId="0" applyFont="1" applyFill="1" applyBorder="1" applyAlignment="1" applyProtection="1">
      <alignment horizontal="left"/>
      <protection hidden="1"/>
    </xf>
    <xf numFmtId="0" fontId="55" fillId="33" borderId="17" xfId="0" applyFont="1" applyFill="1" applyBorder="1" applyAlignment="1" applyProtection="1">
      <alignment/>
      <protection hidden="1"/>
    </xf>
    <xf numFmtId="0" fontId="55" fillId="33" borderId="0" xfId="0" applyFont="1" applyFill="1" applyBorder="1" applyAlignment="1" applyProtection="1">
      <alignment horizontal="center"/>
      <protection hidden="1"/>
    </xf>
    <xf numFmtId="0" fontId="52" fillId="33" borderId="18" xfId="0" applyFont="1" applyFill="1" applyBorder="1" applyAlignment="1" applyProtection="1">
      <alignment/>
      <protection hidden="1"/>
    </xf>
    <xf numFmtId="0" fontId="52" fillId="33" borderId="19" xfId="0" applyFont="1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53" fillId="33" borderId="13" xfId="0" applyFont="1" applyFill="1" applyBorder="1" applyAlignment="1" applyProtection="1">
      <alignment horizontal="center"/>
      <protection hidden="1"/>
    </xf>
    <xf numFmtId="0" fontId="52" fillId="33" borderId="14" xfId="0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52" fillId="33" borderId="21" xfId="0" applyFont="1" applyFill="1" applyBorder="1" applyAlignment="1" applyProtection="1">
      <alignment horizontal="center"/>
      <protection locked="0"/>
    </xf>
    <xf numFmtId="0" fontId="52" fillId="33" borderId="22" xfId="0" applyFont="1" applyFill="1" applyBorder="1" applyAlignment="1" applyProtection="1">
      <alignment horizontal="center"/>
      <protection locked="0"/>
    </xf>
    <xf numFmtId="0" fontId="52" fillId="33" borderId="10" xfId="0" applyFont="1" applyFill="1" applyBorder="1" applyAlignment="1" applyProtection="1">
      <alignment horizontal="center"/>
      <protection locked="0"/>
    </xf>
    <xf numFmtId="0" fontId="52" fillId="33" borderId="21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hidden="1"/>
    </xf>
    <xf numFmtId="0" fontId="36" fillId="33" borderId="0" xfId="0" applyFont="1" applyFill="1" applyAlignment="1" applyProtection="1">
      <alignment/>
      <protection hidden="1"/>
    </xf>
    <xf numFmtId="0" fontId="36" fillId="33" borderId="0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247650</xdr:rowOff>
    </xdr:from>
    <xdr:to>
      <xdr:col>14</xdr:col>
      <xdr:colOff>485775</xdr:colOff>
      <xdr:row>4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438400" y="247650"/>
          <a:ext cx="4152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AQA Module 3 Numbers &amp; 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Ratio Revision</a:t>
          </a:r>
        </a:p>
      </xdr:txBody>
    </xdr:sp>
    <xdr:clientData/>
  </xdr:twoCellAnchor>
  <xdr:twoCellAnchor>
    <xdr:from>
      <xdr:col>6</xdr:col>
      <xdr:colOff>238125</xdr:colOff>
      <xdr:row>0</xdr:row>
      <xdr:rowOff>38100</xdr:rowOff>
    </xdr:from>
    <xdr:to>
      <xdr:col>9</xdr:col>
      <xdr:colOff>600075</xdr:colOff>
      <xdr:row>0</xdr:row>
      <xdr:rowOff>314325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048000" y="38100"/>
          <a:ext cx="1819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Key stage 4 Mathematics</a:t>
          </a:r>
        </a:p>
      </xdr:txBody>
    </xdr:sp>
    <xdr:clientData/>
  </xdr:twoCellAnchor>
  <xdr:twoCellAnchor>
    <xdr:from>
      <xdr:col>3</xdr:col>
      <xdr:colOff>285750</xdr:colOff>
      <xdr:row>5</xdr:row>
      <xdr:rowOff>66675</xdr:rowOff>
    </xdr:from>
    <xdr:to>
      <xdr:col>15</xdr:col>
      <xdr:colOff>28575</xdr:colOff>
      <xdr:row>5</xdr:row>
      <xdr:rowOff>66675</xdr:rowOff>
    </xdr:to>
    <xdr:sp>
      <xdr:nvSpPr>
        <xdr:cNvPr id="3" name="Line 1"/>
        <xdr:cNvSpPr>
          <a:spLocks/>
        </xdr:cNvSpPr>
      </xdr:nvSpPr>
      <xdr:spPr>
        <a:xfrm>
          <a:off x="2114550" y="1181100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0</xdr:row>
      <xdr:rowOff>238125</xdr:rowOff>
    </xdr:from>
    <xdr:to>
      <xdr:col>15</xdr:col>
      <xdr:colOff>47625</xdr:colOff>
      <xdr:row>0</xdr:row>
      <xdr:rowOff>238125</xdr:rowOff>
    </xdr:to>
    <xdr:sp>
      <xdr:nvSpPr>
        <xdr:cNvPr id="4" name="Line 39"/>
        <xdr:cNvSpPr>
          <a:spLocks/>
        </xdr:cNvSpPr>
      </xdr:nvSpPr>
      <xdr:spPr>
        <a:xfrm>
          <a:off x="2133600" y="238125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2"/>
  <sheetViews>
    <sheetView tabSelected="1" workbookViewId="0" topLeftCell="A50">
      <selection activeCell="L74" sqref="L74"/>
    </sheetView>
  </sheetViews>
  <sheetFormatPr defaultColWidth="9.140625" defaultRowHeight="15"/>
  <cols>
    <col min="4" max="4" width="9.140625" style="0" customWidth="1"/>
    <col min="5" max="5" width="3.57421875" style="0" customWidth="1"/>
    <col min="6" max="6" width="2.00390625" style="0" customWidth="1"/>
    <col min="7" max="7" width="3.57421875" style="0" customWidth="1"/>
    <col min="8" max="8" width="9.140625" style="0" customWidth="1"/>
    <col min="11" max="11" width="3.57421875" style="0" customWidth="1"/>
    <col min="12" max="12" width="2.140625" style="0" customWidth="1"/>
    <col min="13" max="13" width="3.57421875" style="0" customWidth="1"/>
    <col min="16" max="16" width="4.00390625" style="0" customWidth="1"/>
    <col min="17" max="17" width="5.8515625" style="0" customWidth="1"/>
    <col min="18" max="20" width="2.7109375" style="0" customWidth="1"/>
  </cols>
  <sheetData>
    <row r="1" spans="1:31" ht="27" thickTop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5"/>
      <c r="S1" s="5"/>
      <c r="T1" s="2"/>
      <c r="U1" s="6"/>
      <c r="V1" s="6"/>
      <c r="W1" s="4"/>
      <c r="X1" s="4"/>
      <c r="Y1" s="4"/>
      <c r="Z1" s="4"/>
      <c r="AA1" s="4"/>
      <c r="AB1" s="4"/>
      <c r="AC1" s="4"/>
      <c r="AD1" s="4"/>
      <c r="AE1" s="4"/>
    </row>
    <row r="2" spans="1:31" ht="15.7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2"/>
      <c r="R2" s="2"/>
      <c r="S2" s="2"/>
      <c r="T2" s="2"/>
      <c r="U2" s="6"/>
      <c r="V2" s="6"/>
      <c r="W2" s="4"/>
      <c r="X2" s="4"/>
      <c r="Y2" s="4"/>
      <c r="Z2" s="4"/>
      <c r="AA2" s="4"/>
      <c r="AB2" s="4"/>
      <c r="AC2" s="4"/>
      <c r="AD2" s="4"/>
      <c r="AE2" s="4"/>
    </row>
    <row r="3" spans="1:31" ht="15">
      <c r="A3" s="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2"/>
      <c r="R3" s="2"/>
      <c r="S3" s="2"/>
      <c r="T3" s="2"/>
      <c r="U3" s="6"/>
      <c r="V3" s="6"/>
      <c r="W3" s="4"/>
      <c r="X3" s="4"/>
      <c r="Y3" s="4"/>
      <c r="Z3" s="4"/>
      <c r="AA3" s="4"/>
      <c r="AB3" s="4"/>
      <c r="AC3" s="4"/>
      <c r="AD3" s="4"/>
      <c r="AE3" s="4"/>
    </row>
    <row r="4" spans="1:31" ht="15">
      <c r="A4" s="2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2"/>
      <c r="R4" s="2"/>
      <c r="S4" s="2"/>
      <c r="T4" s="2"/>
      <c r="U4" s="6"/>
      <c r="V4" s="6"/>
      <c r="W4" s="4"/>
      <c r="X4" s="4"/>
      <c r="Y4" s="4"/>
      <c r="Z4" s="4"/>
      <c r="AA4" s="4"/>
      <c r="AB4" s="4"/>
      <c r="AC4" s="4"/>
      <c r="AD4" s="4"/>
      <c r="AE4" s="4"/>
    </row>
    <row r="5" spans="1:31" ht="15">
      <c r="A5" s="2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2"/>
      <c r="R5" s="2"/>
      <c r="S5" s="2"/>
      <c r="T5" s="2"/>
      <c r="U5" s="6"/>
      <c r="V5" s="6"/>
      <c r="W5" s="4"/>
      <c r="X5" s="4"/>
      <c r="Y5" s="4"/>
      <c r="Z5" s="4"/>
      <c r="AA5" s="4"/>
      <c r="AB5" s="4"/>
      <c r="AC5" s="4"/>
      <c r="AD5" s="4"/>
      <c r="AE5" s="4"/>
    </row>
    <row r="6" spans="1:31" ht="15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2"/>
      <c r="R6" s="2"/>
      <c r="S6" s="2"/>
      <c r="T6" s="2"/>
      <c r="U6" s="6"/>
      <c r="V6" s="6"/>
      <c r="W6" s="4"/>
      <c r="X6" s="4"/>
      <c r="Y6" s="4"/>
      <c r="Z6" s="4"/>
      <c r="AA6" s="4"/>
      <c r="AB6" s="4"/>
      <c r="AC6" s="4"/>
      <c r="AD6" s="4"/>
      <c r="AE6" s="4"/>
    </row>
    <row r="7" spans="1:31" ht="16.5" thickBot="1">
      <c r="A7" s="23"/>
      <c r="B7" s="2"/>
      <c r="C7" s="2"/>
      <c r="D7" s="2"/>
      <c r="E7" s="2"/>
      <c r="F7" s="2"/>
      <c r="G7" s="7" t="s">
        <v>7</v>
      </c>
      <c r="H7" s="2"/>
      <c r="I7" s="2"/>
      <c r="J7" s="2"/>
      <c r="K7" s="2"/>
      <c r="L7" s="2"/>
      <c r="M7" s="2"/>
      <c r="N7" s="2"/>
      <c r="O7" s="2"/>
      <c r="P7" s="2"/>
      <c r="Q7" s="22"/>
      <c r="R7" s="2"/>
      <c r="S7" s="2"/>
      <c r="T7" s="2"/>
      <c r="U7" s="6"/>
      <c r="V7" s="6"/>
      <c r="W7" s="4"/>
      <c r="X7" s="4"/>
      <c r="Y7" s="4"/>
      <c r="Z7" s="4"/>
      <c r="AA7" s="4"/>
      <c r="AB7" s="4"/>
      <c r="AC7" s="4"/>
      <c r="AD7" s="4"/>
      <c r="AE7" s="4"/>
    </row>
    <row r="8" spans="1:31" ht="19.5" thickBot="1">
      <c r="A8" s="24" t="s">
        <v>0</v>
      </c>
      <c r="B8" s="55"/>
      <c r="C8" s="56"/>
      <c r="D8" s="57"/>
      <c r="E8" s="2"/>
      <c r="F8" s="25"/>
      <c r="G8" s="25"/>
      <c r="H8" s="25" t="s">
        <v>5</v>
      </c>
      <c r="I8" s="26"/>
      <c r="J8" s="25" t="s">
        <v>6</v>
      </c>
      <c r="K8" s="27"/>
      <c r="L8" s="25"/>
      <c r="M8" s="6"/>
      <c r="N8" s="6"/>
      <c r="O8" s="6"/>
      <c r="P8" s="6"/>
      <c r="Q8" s="28"/>
      <c r="R8" s="4"/>
      <c r="S8" s="4"/>
      <c r="T8" s="6"/>
      <c r="U8" s="6"/>
      <c r="V8" s="6"/>
      <c r="W8" s="4"/>
      <c r="X8" s="4"/>
      <c r="Y8" s="4"/>
      <c r="Z8" s="4"/>
      <c r="AA8" s="4"/>
      <c r="AB8" s="4"/>
      <c r="AC8" s="4"/>
      <c r="AD8" s="4"/>
      <c r="AE8" s="4"/>
    </row>
    <row r="9" spans="1:31" ht="19.5" thickBot="1">
      <c r="A9" s="24"/>
      <c r="B9" s="1"/>
      <c r="C9" s="2"/>
      <c r="D9" s="2"/>
      <c r="E9" s="2"/>
      <c r="F9" s="25"/>
      <c r="G9" s="25"/>
      <c r="H9" s="25"/>
      <c r="I9" s="26"/>
      <c r="J9" s="25"/>
      <c r="K9" s="27"/>
      <c r="L9" s="25"/>
      <c r="M9" s="25"/>
      <c r="N9" s="25"/>
      <c r="O9" s="6"/>
      <c r="P9" s="6"/>
      <c r="Q9" s="28"/>
      <c r="R9" s="4"/>
      <c r="S9" s="4"/>
      <c r="T9" s="6"/>
      <c r="U9" s="6"/>
      <c r="V9" s="6"/>
      <c r="W9" s="4"/>
      <c r="X9" s="4"/>
      <c r="Y9" s="4"/>
      <c r="Z9" s="4"/>
      <c r="AA9" s="4"/>
      <c r="AB9" s="4"/>
      <c r="AC9" s="4"/>
      <c r="AD9" s="4"/>
      <c r="AE9" s="4"/>
    </row>
    <row r="10" spans="1:31" ht="19.5" thickBot="1">
      <c r="A10" s="29" t="s">
        <v>1</v>
      </c>
      <c r="B10" s="2"/>
      <c r="C10" s="2"/>
      <c r="D10" s="3">
        <f>R70/22</f>
        <v>0</v>
      </c>
      <c r="E10" s="16"/>
      <c r="F10" s="25"/>
      <c r="G10" s="25" t="s">
        <v>8</v>
      </c>
      <c r="H10" s="25"/>
      <c r="I10" s="25"/>
      <c r="J10" s="25"/>
      <c r="K10" s="25"/>
      <c r="L10" s="25"/>
      <c r="M10" s="25"/>
      <c r="N10" s="25"/>
      <c r="O10" s="6"/>
      <c r="P10" s="6"/>
      <c r="Q10" s="28"/>
      <c r="R10" s="4"/>
      <c r="S10" s="4"/>
      <c r="T10" s="6"/>
      <c r="U10" s="6"/>
      <c r="V10" s="6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>
      <c r="A11" s="29"/>
      <c r="B11" s="10"/>
      <c r="C11" s="2"/>
      <c r="D11" s="2"/>
      <c r="E11" s="2"/>
      <c r="F11" s="25"/>
      <c r="G11" s="30" t="s">
        <v>12</v>
      </c>
      <c r="H11" s="25"/>
      <c r="I11" s="25"/>
      <c r="J11" s="25"/>
      <c r="K11" s="25"/>
      <c r="L11" s="25"/>
      <c r="M11" s="16"/>
      <c r="N11" s="25"/>
      <c r="O11" s="6"/>
      <c r="P11" s="6"/>
      <c r="Q11" s="28"/>
      <c r="R11" s="4"/>
      <c r="S11" s="4"/>
      <c r="T11" s="6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">
      <c r="A12" s="31"/>
      <c r="B12" s="6"/>
      <c r="C12" s="6"/>
      <c r="D12" s="6"/>
      <c r="E12" s="6"/>
      <c r="F12" s="32"/>
      <c r="G12" s="30" t="s">
        <v>13</v>
      </c>
      <c r="H12" s="25"/>
      <c r="I12" s="25"/>
      <c r="J12" s="25"/>
      <c r="K12" s="25"/>
      <c r="L12" s="25"/>
      <c r="M12" s="25"/>
      <c r="N12" s="25"/>
      <c r="O12" s="6"/>
      <c r="P12" s="6"/>
      <c r="Q12" s="28"/>
      <c r="R12" s="4"/>
      <c r="S12" s="4"/>
      <c r="T12" s="6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">
      <c r="A13" s="31"/>
      <c r="B13" s="6"/>
      <c r="C13" s="6"/>
      <c r="D13" s="6"/>
      <c r="E13" s="6"/>
      <c r="F13" s="32"/>
      <c r="G13" s="30" t="s">
        <v>14</v>
      </c>
      <c r="H13" s="25"/>
      <c r="I13" s="25"/>
      <c r="J13" s="25"/>
      <c r="K13" s="25"/>
      <c r="L13" s="25"/>
      <c r="M13" s="25"/>
      <c r="N13" s="25"/>
      <c r="O13" s="6"/>
      <c r="P13" s="6"/>
      <c r="Q13" s="28"/>
      <c r="R13" s="4"/>
      <c r="S13" s="4"/>
      <c r="T13" s="6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">
      <c r="A14" s="31"/>
      <c r="B14" s="6"/>
      <c r="C14" s="6"/>
      <c r="D14" s="6"/>
      <c r="E14" s="6"/>
      <c r="F14" s="16"/>
      <c r="G14" s="30"/>
      <c r="H14" s="25"/>
      <c r="I14" s="25"/>
      <c r="J14" s="25"/>
      <c r="K14" s="25"/>
      <c r="L14" s="25"/>
      <c r="M14" s="25"/>
      <c r="N14" s="25"/>
      <c r="O14" s="6"/>
      <c r="P14" s="6"/>
      <c r="Q14" s="28"/>
      <c r="R14" s="4"/>
      <c r="S14" s="4"/>
      <c r="T14" s="6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8.75">
      <c r="A15" s="24" t="s">
        <v>2</v>
      </c>
      <c r="B15" s="2"/>
      <c r="C15" s="2"/>
      <c r="D15" s="2"/>
      <c r="E15" s="2"/>
      <c r="F15" s="2"/>
      <c r="G15" s="16"/>
      <c r="H15" s="2"/>
      <c r="I15" s="2"/>
      <c r="J15" s="2"/>
      <c r="K15" s="2"/>
      <c r="L15" s="2"/>
      <c r="M15" s="2"/>
      <c r="N15" s="2"/>
      <c r="O15" s="2"/>
      <c r="P15" s="2"/>
      <c r="Q15" s="22"/>
      <c r="R15" s="2"/>
      <c r="S15" s="2"/>
      <c r="T15" s="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>
      <c r="A16" s="29" t="s">
        <v>3</v>
      </c>
      <c r="B16" s="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2"/>
      <c r="R16" s="2"/>
      <c r="S16" s="2"/>
      <c r="T16" s="2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>
      <c r="A17" s="29"/>
      <c r="B17" s="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2"/>
      <c r="R17" s="2"/>
      <c r="S17" s="2"/>
      <c r="T17" s="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>
      <c r="A18" s="29" t="s">
        <v>4</v>
      </c>
      <c r="B18" s="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2"/>
      <c r="R18" s="58"/>
      <c r="S18" s="58"/>
      <c r="T18" s="5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>
      <c r="A19" s="3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8"/>
      <c r="R19" s="59"/>
      <c r="S19" s="59"/>
      <c r="T19" s="6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>
      <c r="A20" s="34">
        <v>1</v>
      </c>
      <c r="B20" s="14" t="s">
        <v>24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8"/>
      <c r="R20" s="59"/>
      <c r="S20" s="59"/>
      <c r="T20" s="5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6.5" thickBot="1">
      <c r="A21" s="33"/>
      <c r="B21" s="14"/>
      <c r="C21" s="14"/>
      <c r="D21" s="14"/>
      <c r="E21" s="14"/>
      <c r="F21" s="14"/>
      <c r="G21" s="14"/>
      <c r="H21" s="13"/>
      <c r="I21" s="14"/>
      <c r="J21" s="14"/>
      <c r="K21" s="14"/>
      <c r="L21" s="14"/>
      <c r="M21" s="14"/>
      <c r="N21" s="14"/>
      <c r="O21" s="14"/>
      <c r="P21" s="14"/>
      <c r="Q21" s="28"/>
      <c r="R21" s="59"/>
      <c r="S21" s="59"/>
      <c r="T21" s="5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6.5" thickBot="1">
      <c r="A22" s="33"/>
      <c r="B22" s="14" t="s">
        <v>9</v>
      </c>
      <c r="C22" s="35" t="s">
        <v>10</v>
      </c>
      <c r="D22" s="14"/>
      <c r="E22" s="50"/>
      <c r="F22" s="11" t="s">
        <v>11</v>
      </c>
      <c r="G22" s="51"/>
      <c r="H22" s="12" t="str">
        <f>IF(E22&lt;1," ",IF(E22=3,IF(G22=4,"Y","N"),"N"))</f>
        <v> </v>
      </c>
      <c r="I22" s="14" t="s">
        <v>15</v>
      </c>
      <c r="J22" s="36" t="s">
        <v>20</v>
      </c>
      <c r="K22" s="50"/>
      <c r="L22" s="11" t="s">
        <v>11</v>
      </c>
      <c r="M22" s="51"/>
      <c r="N22" s="12" t="str">
        <f>IF(K22&lt;1," ",IF(K22=1,IF(M22=2,"Y","N"),"N"))</f>
        <v> </v>
      </c>
      <c r="O22" s="14"/>
      <c r="P22" s="14"/>
      <c r="Q22" s="28"/>
      <c r="R22" s="59">
        <f>IF(H22="Y",1,0)</f>
        <v>0</v>
      </c>
      <c r="S22" s="59">
        <f>IF(N22="Y",1,0)</f>
        <v>0</v>
      </c>
      <c r="T22" s="5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6.5" thickBot="1">
      <c r="A23" s="3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8"/>
      <c r="R23" s="59"/>
      <c r="S23" s="59"/>
      <c r="T23" s="5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6.5" thickBot="1">
      <c r="A24" s="33"/>
      <c r="B24" s="14" t="s">
        <v>16</v>
      </c>
      <c r="C24" s="35" t="s">
        <v>19</v>
      </c>
      <c r="D24" s="14"/>
      <c r="E24" s="50"/>
      <c r="F24" s="11" t="s">
        <v>11</v>
      </c>
      <c r="G24" s="51"/>
      <c r="H24" s="12" t="str">
        <f>IF(E24&lt;1," ",IF(E24=1,IF(G24=4,"Y","N"),"N"))</f>
        <v> </v>
      </c>
      <c r="I24" s="14" t="s">
        <v>17</v>
      </c>
      <c r="J24" s="36" t="s">
        <v>21</v>
      </c>
      <c r="K24" s="50"/>
      <c r="L24" s="11" t="s">
        <v>11</v>
      </c>
      <c r="M24" s="51"/>
      <c r="N24" s="12" t="str">
        <f>IF(K24&lt;1," ",IF(K24=9,IF(M24=16,"Y","N"),"N"))</f>
        <v> </v>
      </c>
      <c r="O24" s="14"/>
      <c r="P24" s="14"/>
      <c r="Q24" s="28"/>
      <c r="R24" s="59">
        <f>IF(H24="Y",1,0)</f>
        <v>0</v>
      </c>
      <c r="S24" s="59">
        <f>IF(N24="Y",1,0)</f>
        <v>0</v>
      </c>
      <c r="T24" s="59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6.5" thickBot="1">
      <c r="A25" s="3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8"/>
      <c r="R25" s="59"/>
      <c r="S25" s="59"/>
      <c r="T25" s="5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6.5" thickBot="1">
      <c r="A26" s="33"/>
      <c r="B26" s="14" t="s">
        <v>18</v>
      </c>
      <c r="C26" s="36" t="s">
        <v>22</v>
      </c>
      <c r="D26" s="14"/>
      <c r="E26" s="50"/>
      <c r="F26" s="11" t="s">
        <v>11</v>
      </c>
      <c r="G26" s="51"/>
      <c r="H26" s="12" t="str">
        <f>IF(E26&lt;1," ",IF(E26=1,IF(G26=2,"Y","N"),"N"))</f>
        <v> </v>
      </c>
      <c r="I26" s="14" t="s">
        <v>23</v>
      </c>
      <c r="J26" s="37"/>
      <c r="K26" s="50"/>
      <c r="L26" s="11" t="s">
        <v>11</v>
      </c>
      <c r="M26" s="51"/>
      <c r="N26" s="12" t="str">
        <f>IF(K26&lt;1," ",IF(K26=9,IF(M26=1,"Y","N"),"N"))</f>
        <v> </v>
      </c>
      <c r="O26" s="14"/>
      <c r="P26" s="14"/>
      <c r="Q26" s="28"/>
      <c r="R26" s="59">
        <f>IF(H26="Y",1,0)</f>
        <v>0</v>
      </c>
      <c r="S26" s="59">
        <f>IF(N26="Y",1,0)</f>
        <v>0</v>
      </c>
      <c r="T26" s="59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.75">
      <c r="A27" s="3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8"/>
      <c r="R27" s="59"/>
      <c r="S27" s="59"/>
      <c r="T27" s="59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>
      <c r="A28" s="34">
        <v>2</v>
      </c>
      <c r="B28" s="14" t="s">
        <v>25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8"/>
      <c r="R28" s="59"/>
      <c r="S28" s="59"/>
      <c r="T28" s="59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6.5" thickBot="1">
      <c r="A29" s="3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8"/>
      <c r="R29" s="59"/>
      <c r="S29" s="59"/>
      <c r="T29" s="5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6.5" thickBot="1">
      <c r="A30" s="33"/>
      <c r="B30" s="14" t="s">
        <v>9</v>
      </c>
      <c r="C30" s="36" t="s">
        <v>26</v>
      </c>
      <c r="D30" s="52"/>
      <c r="E30" s="14" t="s">
        <v>27</v>
      </c>
      <c r="F30" s="38" t="str">
        <f>IF(D30&lt;0.01," ",IF(D30=6,"Y","N"))</f>
        <v> </v>
      </c>
      <c r="G30" s="14"/>
      <c r="H30" s="39" t="s">
        <v>30</v>
      </c>
      <c r="I30" s="52"/>
      <c r="J30" s="14" t="s">
        <v>27</v>
      </c>
      <c r="K30" s="38" t="str">
        <f>IF(I30&lt;0.01," ",IF(I30=11,"Y","N"))</f>
        <v> </v>
      </c>
      <c r="L30" s="14" t="s">
        <v>28</v>
      </c>
      <c r="M30" s="14" t="s">
        <v>29</v>
      </c>
      <c r="N30" s="14"/>
      <c r="O30" s="52"/>
      <c r="P30" s="14" t="s">
        <v>27</v>
      </c>
      <c r="Q30" s="40" t="str">
        <f>IF(O30&lt;0.01," ",IF(O30=30.4,"Y","N"))</f>
        <v> </v>
      </c>
      <c r="R30" s="59">
        <f>IF(F30="Y",1,0)</f>
        <v>0</v>
      </c>
      <c r="S30" s="59">
        <f>IF(K30="Y",1,0)</f>
        <v>0</v>
      </c>
      <c r="T30" s="59">
        <f>IF(Q30="Y",1,0)</f>
        <v>0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>
      <c r="A31" s="3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8"/>
      <c r="R31" s="59"/>
      <c r="S31" s="59"/>
      <c r="T31" s="59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>
      <c r="A32" s="33"/>
      <c r="B32" s="14" t="s">
        <v>31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8"/>
      <c r="R32" s="59"/>
      <c r="S32" s="59"/>
      <c r="T32" s="59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6.5" thickBot="1">
      <c r="A33" s="3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8"/>
      <c r="R33" s="59"/>
      <c r="S33" s="59"/>
      <c r="T33" s="59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6.5" thickBot="1">
      <c r="A34" s="33"/>
      <c r="B34" s="14" t="s">
        <v>17</v>
      </c>
      <c r="C34" s="36" t="s">
        <v>26</v>
      </c>
      <c r="D34" s="52"/>
      <c r="E34" s="14" t="s">
        <v>27</v>
      </c>
      <c r="F34" s="38" t="str">
        <f>IF(D34&lt;0.01," ",IF(D34=1.5,"Y","N"))</f>
        <v> </v>
      </c>
      <c r="G34" s="14"/>
      <c r="H34" s="39" t="s">
        <v>34</v>
      </c>
      <c r="I34" s="52"/>
      <c r="J34" s="14" t="s">
        <v>27</v>
      </c>
      <c r="K34" s="38" t="str">
        <f>IF(I34&lt;0.01," ",IF(I34=2.75,"Y","N"))</f>
        <v> </v>
      </c>
      <c r="L34" s="14" t="s">
        <v>35</v>
      </c>
      <c r="M34" s="14" t="s">
        <v>29</v>
      </c>
      <c r="N34" s="14"/>
      <c r="O34" s="52"/>
      <c r="P34" s="14" t="s">
        <v>27</v>
      </c>
      <c r="Q34" s="40" t="str">
        <f>IF(O34&lt;0.01," ",IF(O34=7.6,"Y","N"))</f>
        <v> </v>
      </c>
      <c r="R34" s="59">
        <f>IF(F34="Y",1,0)</f>
        <v>0</v>
      </c>
      <c r="S34" s="59">
        <f>IF(K34="Y",1,0)</f>
        <v>0</v>
      </c>
      <c r="T34" s="59">
        <f>IF(Q34="Y",1,0)</f>
        <v>0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75">
      <c r="A35" s="3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8"/>
      <c r="R35" s="59"/>
      <c r="S35" s="59"/>
      <c r="T35" s="59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75">
      <c r="A36" s="34">
        <v>3</v>
      </c>
      <c r="B36" s="14" t="s">
        <v>32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8"/>
      <c r="R36" s="59"/>
      <c r="S36" s="59"/>
      <c r="T36" s="59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6.5" thickBot="1">
      <c r="A37" s="3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8"/>
      <c r="R37" s="59"/>
      <c r="S37" s="59"/>
      <c r="T37" s="59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6.5" thickBot="1">
      <c r="A38" s="33"/>
      <c r="B38" s="14" t="s">
        <v>33</v>
      </c>
      <c r="C38" s="14" t="s">
        <v>36</v>
      </c>
      <c r="D38" s="14"/>
      <c r="E38" s="32"/>
      <c r="F38" s="32"/>
      <c r="G38" s="32"/>
      <c r="H38" s="52"/>
      <c r="I38" s="15"/>
      <c r="J38" s="52"/>
      <c r="K38" s="16"/>
      <c r="L38" s="14"/>
      <c r="M38" s="14"/>
      <c r="N38" s="12" t="str">
        <f>IF(H38&lt;1," ",IF(H38=8,IF(J38=12,"Y","N"),"N"))</f>
        <v> </v>
      </c>
      <c r="O38" s="14"/>
      <c r="P38" s="14"/>
      <c r="Q38" s="28"/>
      <c r="R38" s="59">
        <f>IF(N38="Y",1,0)</f>
        <v>0</v>
      </c>
      <c r="S38" s="59"/>
      <c r="T38" s="59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6.5" thickBot="1">
      <c r="A39" s="3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8"/>
      <c r="R39" s="59"/>
      <c r="S39" s="59"/>
      <c r="T39" s="59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6.5" thickBot="1">
      <c r="A40" s="33"/>
      <c r="B40" s="14" t="s">
        <v>41</v>
      </c>
      <c r="C40" s="14" t="s">
        <v>37</v>
      </c>
      <c r="D40" s="14"/>
      <c r="E40" s="32"/>
      <c r="F40" s="32"/>
      <c r="G40" s="32"/>
      <c r="H40" s="52"/>
      <c r="I40" s="15"/>
      <c r="J40" s="52"/>
      <c r="K40" s="16"/>
      <c r="L40" s="14"/>
      <c r="M40" s="14"/>
      <c r="N40" s="12" t="str">
        <f>IF(H40&lt;1," ",IF(H40=80,IF(J40=70,"Y","N"),"N"))</f>
        <v> </v>
      </c>
      <c r="O40" s="14"/>
      <c r="P40" s="14"/>
      <c r="Q40" s="28"/>
      <c r="R40" s="59">
        <f>IF(N40="Y",1,0)</f>
        <v>0</v>
      </c>
      <c r="S40" s="59"/>
      <c r="T40" s="5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6.5" thickBot="1">
      <c r="A41" s="3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28"/>
      <c r="R41" s="59"/>
      <c r="S41" s="59"/>
      <c r="T41" s="5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6.5" thickBot="1">
      <c r="A42" s="33"/>
      <c r="B42" s="14" t="s">
        <v>28</v>
      </c>
      <c r="C42" s="14" t="s">
        <v>38</v>
      </c>
      <c r="D42" s="14"/>
      <c r="E42" s="32"/>
      <c r="F42" s="32"/>
      <c r="G42" s="32"/>
      <c r="H42" s="52"/>
      <c r="I42" s="15"/>
      <c r="J42" s="52"/>
      <c r="K42" s="12"/>
      <c r="L42" s="53"/>
      <c r="M42" s="54"/>
      <c r="N42" s="12" t="str">
        <f>IF(L42&lt;1," ",IF(H42=100,IF(J42=200,IF(L42=200,"Y","N"),"N"),"N"))</f>
        <v> </v>
      </c>
      <c r="O42" s="14"/>
      <c r="P42" s="14"/>
      <c r="Q42" s="28"/>
      <c r="R42" s="59">
        <f>IF(N42="Y",1,0)</f>
        <v>0</v>
      </c>
      <c r="S42" s="59"/>
      <c r="T42" s="59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6.5" thickBot="1">
      <c r="A43" s="3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8"/>
      <c r="R43" s="59"/>
      <c r="S43" s="59"/>
      <c r="T43" s="59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6.5" thickBot="1">
      <c r="A44" s="33"/>
      <c r="B44" s="14" t="s">
        <v>42</v>
      </c>
      <c r="C44" s="14" t="s">
        <v>39</v>
      </c>
      <c r="D44" s="14"/>
      <c r="E44" s="32"/>
      <c r="F44" s="32"/>
      <c r="G44" s="32"/>
      <c r="H44" s="52"/>
      <c r="I44" s="15"/>
      <c r="J44" s="52"/>
      <c r="K44" s="12"/>
      <c r="L44" s="53"/>
      <c r="M44" s="54"/>
      <c r="N44" s="12" t="str">
        <f>IF(L44&lt;1," ",IF(H44=1.33,IF(J44=2.67,IF(L44=4,"Y","N"),"N"),"N"))</f>
        <v> </v>
      </c>
      <c r="O44" s="14"/>
      <c r="P44" s="14"/>
      <c r="Q44" s="28"/>
      <c r="R44" s="59">
        <f>IF(N44="Y",1,0)</f>
        <v>0</v>
      </c>
      <c r="S44" s="59"/>
      <c r="T44" s="59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75">
      <c r="A45" s="33"/>
      <c r="B45" s="14"/>
      <c r="C45" s="14" t="s">
        <v>40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8"/>
      <c r="R45" s="59"/>
      <c r="S45" s="59"/>
      <c r="T45" s="59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75">
      <c r="A46" s="3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8"/>
      <c r="R46" s="59"/>
      <c r="S46" s="59"/>
      <c r="T46" s="59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6.5" thickBot="1">
      <c r="A47" s="34">
        <v>4</v>
      </c>
      <c r="B47" s="14" t="s">
        <v>43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8"/>
      <c r="R47" s="59"/>
      <c r="S47" s="59"/>
      <c r="T47" s="59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6.5" thickBot="1">
      <c r="A48" s="33"/>
      <c r="B48" s="14" t="s">
        <v>44</v>
      </c>
      <c r="C48" s="14"/>
      <c r="D48" s="14"/>
      <c r="E48" s="14"/>
      <c r="F48" s="14"/>
      <c r="G48" s="14"/>
      <c r="H48" s="14"/>
      <c r="I48" s="14"/>
      <c r="J48" s="14"/>
      <c r="K48" s="14"/>
      <c r="L48" s="53"/>
      <c r="M48" s="54"/>
      <c r="N48" s="41" t="str">
        <f>IF(L48&lt;0.01," ",IF(L48=12,"Y","N"))</f>
        <v> </v>
      </c>
      <c r="O48" s="14"/>
      <c r="P48" s="14"/>
      <c r="Q48" s="28"/>
      <c r="R48" s="59">
        <f>IF(N48="Y",1,0)</f>
        <v>0</v>
      </c>
      <c r="S48" s="59"/>
      <c r="T48" s="59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>
      <c r="A49" s="3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28"/>
      <c r="R49" s="59"/>
      <c r="S49" s="59"/>
      <c r="T49" s="5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>
      <c r="A50" s="34">
        <v>5</v>
      </c>
      <c r="B50" s="14" t="s">
        <v>45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28"/>
      <c r="R50" s="59"/>
      <c r="S50" s="59"/>
      <c r="T50" s="5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6.5" thickBot="1">
      <c r="A51" s="3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28"/>
      <c r="R51" s="59"/>
      <c r="S51" s="59"/>
      <c r="T51" s="59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6.5" thickBot="1">
      <c r="A52" s="33"/>
      <c r="B52" s="14"/>
      <c r="C52" s="14"/>
      <c r="D52" s="14"/>
      <c r="E52" s="14"/>
      <c r="F52" s="14"/>
      <c r="G52" s="14"/>
      <c r="H52" s="52"/>
      <c r="I52" s="15"/>
      <c r="J52" s="52"/>
      <c r="K52" s="12"/>
      <c r="L52" s="53"/>
      <c r="M52" s="54"/>
      <c r="N52" s="12" t="str">
        <f>IF(L52&lt;1," ",IF(H52=400,IF(J52=600,IF(L52=1000,"Y","N"),"N"),"N"))</f>
        <v> </v>
      </c>
      <c r="O52" s="14"/>
      <c r="P52" s="14"/>
      <c r="Q52" s="28"/>
      <c r="R52" s="59">
        <f>IF(N52="Y",1,0)</f>
        <v>0</v>
      </c>
      <c r="S52" s="59"/>
      <c r="T52" s="5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>
      <c r="A53" s="3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28"/>
      <c r="R53" s="59"/>
      <c r="S53" s="59"/>
      <c r="T53" s="59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75">
      <c r="A54" s="34">
        <v>6</v>
      </c>
      <c r="B54" s="14" t="s">
        <v>46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28"/>
      <c r="R54" s="59"/>
      <c r="S54" s="59"/>
      <c r="T54" s="5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6.5" thickBot="1">
      <c r="A55" s="33"/>
      <c r="B55" s="14" t="s">
        <v>47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28"/>
      <c r="R55" s="59"/>
      <c r="S55" s="59"/>
      <c r="T55" s="5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6.5" thickBot="1">
      <c r="A56" s="3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53"/>
      <c r="M56" s="54"/>
      <c r="N56" s="41" t="str">
        <f>IF(L56&lt;0.01," ",IF(L56=28,"Y","N"))</f>
        <v> </v>
      </c>
      <c r="O56" s="14"/>
      <c r="P56" s="14"/>
      <c r="Q56" s="28"/>
      <c r="R56" s="59">
        <f>IF(N56="Y",1,0)</f>
        <v>0</v>
      </c>
      <c r="S56" s="59"/>
      <c r="T56" s="5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6.5" thickBot="1">
      <c r="A57" s="48"/>
      <c r="B57" s="49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4"/>
      <c r="R57" s="59"/>
      <c r="S57" s="59"/>
      <c r="T57" s="59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6.5" thickTop="1">
      <c r="A58" s="45">
        <v>7</v>
      </c>
      <c r="B58" s="46" t="s">
        <v>48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/>
      <c r="R58" s="59"/>
      <c r="S58" s="59"/>
      <c r="T58" s="59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5.75">
      <c r="A59" s="33"/>
      <c r="B59" s="14" t="s">
        <v>49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28"/>
      <c r="R59" s="59"/>
      <c r="S59" s="59"/>
      <c r="T59" s="59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6.5" thickBot="1">
      <c r="A60" s="3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28"/>
      <c r="R60" s="59"/>
      <c r="S60" s="59"/>
      <c r="T60" s="59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6.5" thickBot="1">
      <c r="A61" s="33"/>
      <c r="B61" s="14"/>
      <c r="C61" s="14"/>
      <c r="D61" s="14"/>
      <c r="E61" s="14"/>
      <c r="F61" s="14"/>
      <c r="G61" s="17" t="s">
        <v>50</v>
      </c>
      <c r="H61" s="52"/>
      <c r="I61" s="17" t="s">
        <v>50</v>
      </c>
      <c r="J61" s="52"/>
      <c r="K61" s="17" t="s">
        <v>50</v>
      </c>
      <c r="L61" s="53"/>
      <c r="M61" s="54"/>
      <c r="N61" s="12" t="str">
        <f>IF(L61&lt;1," ",IF(H61=40,IF(J61=48,IF(L61=12,"Y","N"),"N"),"N"))</f>
        <v> </v>
      </c>
      <c r="O61" s="14"/>
      <c r="P61" s="14"/>
      <c r="Q61" s="28"/>
      <c r="R61" s="59">
        <f>IF(N61="Y",1,0)</f>
        <v>0</v>
      </c>
      <c r="S61" s="59"/>
      <c r="T61" s="59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.75">
      <c r="A62" s="3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28"/>
      <c r="R62" s="59"/>
      <c r="S62" s="59"/>
      <c r="T62" s="59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.75">
      <c r="A63" s="34">
        <v>8</v>
      </c>
      <c r="B63" s="14" t="s">
        <v>51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28"/>
      <c r="R63" s="59"/>
      <c r="S63" s="59"/>
      <c r="T63" s="59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5.75">
      <c r="A64" s="33"/>
      <c r="B64" s="14" t="s">
        <v>52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8"/>
      <c r="R64" s="59"/>
      <c r="S64" s="59"/>
      <c r="T64" s="59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5.75">
      <c r="A65" s="33"/>
      <c r="B65" s="14" t="s">
        <v>53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28"/>
      <c r="R65" s="59"/>
      <c r="S65" s="59"/>
      <c r="T65" s="59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6.5" thickBot="1">
      <c r="A66" s="33"/>
      <c r="B66" s="1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28"/>
      <c r="R66" s="59"/>
      <c r="S66" s="59"/>
      <c r="T66" s="5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6.5" thickBot="1">
      <c r="A67" s="33"/>
      <c r="B67" s="14"/>
      <c r="C67" s="14"/>
      <c r="D67" s="14" t="s">
        <v>54</v>
      </c>
      <c r="E67" s="14"/>
      <c r="F67" s="14"/>
      <c r="G67" s="14"/>
      <c r="H67" s="14"/>
      <c r="I67" s="14"/>
      <c r="J67" s="14"/>
      <c r="K67" s="14"/>
      <c r="L67" s="53"/>
      <c r="M67" s="54"/>
      <c r="N67" s="41" t="str">
        <f>IF(L67&lt;0.01," ",IF(L67=150,"Y","N"))</f>
        <v> </v>
      </c>
      <c r="O67" s="14"/>
      <c r="P67" s="14"/>
      <c r="Q67" s="28"/>
      <c r="R67" s="59">
        <f>IF(N67="Y",1,0)</f>
        <v>0</v>
      </c>
      <c r="S67" s="59"/>
      <c r="T67" s="59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6.5" thickBot="1">
      <c r="A68" s="33"/>
      <c r="B68" s="14"/>
      <c r="C68" s="14"/>
      <c r="D68" s="16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8"/>
      <c r="R68" s="59"/>
      <c r="S68" s="59"/>
      <c r="T68" s="59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6.5" thickBot="1">
      <c r="A69" s="33"/>
      <c r="B69" s="14"/>
      <c r="C69" s="14"/>
      <c r="D69" s="14" t="s">
        <v>55</v>
      </c>
      <c r="E69" s="14"/>
      <c r="F69" s="14"/>
      <c r="G69" s="14"/>
      <c r="H69" s="14"/>
      <c r="I69" s="14"/>
      <c r="J69" s="14"/>
      <c r="K69" s="14"/>
      <c r="L69" s="53"/>
      <c r="M69" s="54"/>
      <c r="N69" s="41" t="str">
        <f>IF(L69&lt;0.01," ",IF(L69=60,"Y","N"))</f>
        <v> </v>
      </c>
      <c r="O69" s="14"/>
      <c r="P69" s="14"/>
      <c r="Q69" s="28"/>
      <c r="R69" s="59">
        <f>IF(N69="Y",1,0)</f>
        <v>0</v>
      </c>
      <c r="S69" s="59"/>
      <c r="T69" s="59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6.5" thickBot="1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4"/>
      <c r="R70" s="59">
        <f>SUM(R22:T69)</f>
        <v>0</v>
      </c>
      <c r="S70" s="59"/>
      <c r="T70" s="5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6.5" thickTop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ht="15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ht="15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ht="15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ht="15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ht="15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ht="15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ht="15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ht="15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ht="15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ht="15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ht="15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ht="15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ht="15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ht="15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ht="15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ht="15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ht="15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ht="15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ht="15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ht="15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ht="15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ht="15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ht="15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ht="15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ht="15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ht="15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ht="15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ht="15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ht="15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ht="15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ht="15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ht="15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ht="15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ht="15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ht="15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ht="15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ht="15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ht="15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ht="15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ht="15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ht="15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ht="15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ht="15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ht="15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ht="15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ht="15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ht="15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ht="15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ht="15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ht="15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ht="15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ht="15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ht="15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ht="15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ht="15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ht="15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ht="15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ht="15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ht="15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ht="15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ht="15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ht="15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ht="15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ht="15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ht="15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ht="15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ht="15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ht="15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ht="15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ht="15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ht="15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ht="15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ht="15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ht="15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ht="15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15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ht="15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ht="15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15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ht="15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ht="15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ht="15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ht="15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ht="15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ht="15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ht="15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ht="15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ht="15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ht="15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ht="15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ht="15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ht="15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ht="15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ht="15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ht="15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ht="15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ht="15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ht="15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ht="15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ht="15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ht="15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ht="15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ht="15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ht="15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ht="15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ht="15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ht="15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ht="15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ht="15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ht="15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16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</sheetData>
  <sheetProtection password="DC3F" sheet="1"/>
  <mergeCells count="9">
    <mergeCell ref="L67:M67"/>
    <mergeCell ref="L69:M69"/>
    <mergeCell ref="B8:D8"/>
    <mergeCell ref="L42:M42"/>
    <mergeCell ref="L44:M44"/>
    <mergeCell ref="L48:M48"/>
    <mergeCell ref="L52:M52"/>
    <mergeCell ref="L56:M56"/>
    <mergeCell ref="L61:M61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79" r:id="rId6"/>
  <headerFooter>
    <oddFooter>&amp;LRatio Revision&amp;CLes Quennevais School&amp;RCreated by
Derek John</oddFooter>
  </headerFooter>
  <rowBreaks count="1" manualBreakCount="1">
    <brk id="57" max="255" man="1"/>
  </rowBreaks>
  <colBreaks count="1" manualBreakCount="1">
    <brk id="17" max="65535" man="1"/>
  </colBreaks>
  <drawing r:id="rId5"/>
  <legacyDrawing r:id="rId4"/>
  <oleObjects>
    <oleObject progId="Word.Picture.8" shapeId="443301" r:id="rId1"/>
    <oleObject progId="Equation.3" shapeId="483151" r:id="rId2"/>
    <oleObject progId="Equation.3" shapeId="48943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2009-04-11T14:55:52Z</cp:lastPrinted>
  <dcterms:created xsi:type="dcterms:W3CDTF">2009-04-09T10:58:45Z</dcterms:created>
  <dcterms:modified xsi:type="dcterms:W3CDTF">2009-04-11T15:09:56Z</dcterms:modified>
  <cp:category/>
  <cp:version/>
  <cp:contentType/>
  <cp:contentStatus/>
</cp:coreProperties>
</file>